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ikar" reservationPassword="0"/>
  <workbookPr/>
  <bookViews>
    <workbookView xWindow="240" yWindow="120" windowWidth="14940" windowHeight="9225" activeTab="0"/>
  </bookViews>
  <sheets>
    <sheet name="Rekapitulace" sheetId="1" r:id="rId1"/>
    <sheet name="010" sheetId="2" r:id="rId2"/>
    <sheet name="SO 101" sheetId="3" r:id="rId3"/>
    <sheet name="SO 102" sheetId="4" r:id="rId4"/>
    <sheet name="SO 181" sheetId="5" r:id="rId5"/>
    <sheet name="SO 201" sheetId="6" r:id="rId6"/>
    <sheet name="SO 441" sheetId="7" r:id="rId7"/>
  </sheets>
  <definedNames/>
  <calcPr/>
  <webPublishing/>
</workbook>
</file>

<file path=xl/sharedStrings.xml><?xml version="1.0" encoding="utf-8"?>
<sst xmlns="http://schemas.openxmlformats.org/spreadsheetml/2006/main" count="2031" uniqueCount="587">
  <si>
    <t>Firma: Krajská správa a údržba silnic Vysočiny, příspěvková organizace</t>
  </si>
  <si>
    <t>Rekapitulace ceny</t>
  </si>
  <si>
    <t>Stavba: 2019/006 - II/112 Křelovice - propustek ev.č. 112-219P</t>
  </si>
  <si>
    <t>Varianta: IV - 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</si>
  <si>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</si>
  <si>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</si>
  <si>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</si>
  <si>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</si>
  <si>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</si>
  <si>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</si>
  <si>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</si>
  <si>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</si>
  <si>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</si>
  <si>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</si>
  <si>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</si>
  <si>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2019/006</t>
  </si>
  <si>
    <t>II/112 Křelovice - propustek ev.č. 112-219P</t>
  </si>
  <si>
    <t>O</t>
  </si>
  <si>
    <t>Rozpočet:</t>
  </si>
  <si>
    <t>0,00</t>
  </si>
  <si>
    <t>15,00</t>
  </si>
  <si>
    <t>21,00</t>
  </si>
  <si>
    <t>3</t>
  </si>
  <si>
    <t>2</t>
  </si>
  <si>
    <t>010</t>
  </si>
  <si>
    <t>Vedlejší a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</si>
  <si>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</si>
  <si>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</si>
  <si>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</si>
  <si>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</si>
  <si>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</si>
  <si>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</si>
  <si>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</si>
  <si>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</si>
  <si>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</si>
  <si>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</si>
  <si>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</si>
  <si>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</si>
  <si>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</si>
  <si>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</si>
  <si>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</si>
  <si>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</si>
  <si>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</si>
  <si>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</si>
  <si>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</si>
  <si>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</si>
  <si>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</si>
  <si>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</si>
  <si>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</si>
  <si>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</si>
  <si>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</si>
  <si>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Všechny zkoušky materiálů dle požadavků TP, TKP, ČSN a ČSN EN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</si>
  <si>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</si>
  <si>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</si>
  <si>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</si>
  <si>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</si>
  <si>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</si>
  <si>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02910</t>
  </si>
  <si>
    <t>OSTATNÍ POŽADAVKY - ZEMĚMĚŘIČSKÁ MĚŘENÍ</t>
  </si>
  <si>
    <t>Zaměření skutečného provrdení stavby na podkladu katastrální mapy, včetně výškopisu dle požadavku stavebního povolení</t>
  </si>
  <si>
    <t>zahrnuje veškeré náklady spojené s objednatelem požadovanými pracemi,  
- pro stanovení orientační investorské ceny určete jednotkovou cenu jako 1% odhadované ceny stavby</t>
  </si>
  <si>
    <t>Geometrický plán pro zápis do KN , 10 paré, Zpracování geometrického plánu na zaměření skutečného průběhu silnice III/112 Křelovice - propustek ev.č. 112-219P v souladu s §11 zákona č. 13/1997 Sb. v platném znění,  s vyhláškou č. 87/2017 Sb., kterou se mění vyhláška č. 357/2013 Sb., o katastru nemovitostí (katastrální vyhláška) pro účely majetkoprávního vypořádání pozemků v celé délce opravované silnice a mostů. Před zaměřením a zpracováním geometrického plánu bude se zástupcem správce silnice  vymezena hranice zaměřovaného silničního tělesa tak, aby odpovídala výše uvedenému zákonu a vyhlášce.  Před předložením geometrického plánu příslušnému katastrálnímu úřadu k ověření bude návrh geometrického plánu odsouhlasen majetkoprávním oddělením Kraje Vysočina a oddělením správy majetku pracoviště Pelhřimov, Krajské správy a údržby silnic Vysočiny, příspěvková organizace. Návrh bude Kraji Vysočina a KSÚSV, p.o. předložen v elektronické podobě ve formátu PDF.  Geometrický plán ověřený příslušným katastrálním úřadem bude odevzdán v listinné podobě ve 10ti vyhotoveních a zároveň v digitální podobě</t>
  </si>
  <si>
    <t>zahrnuje veškeré náklady spojené s objednatelem požadovanými pracemi,</t>
  </si>
  <si>
    <t>02911</t>
  </si>
  <si>
    <t>OSTATNÍ POŽADAVKY - GEODETICKÉ ZAMĚŘENÍ</t>
  </si>
  <si>
    <t>geodetické zaměření během výstavby, čerpání se souhlasem TD, AD a zástupcem objednatele</t>
  </si>
  <si>
    <t>zahrnuje veškeré náklady spojené s objednatelem požadovanými pracemi</t>
  </si>
  <si>
    <t>02940</t>
  </si>
  <si>
    <t>OSTATNÍ POŽADAVKY - VYPRACOVÁNÍ DOKUMENTACE</t>
  </si>
  <si>
    <t>Pasportizace silnice před začátkem, po dokončení prací.</t>
  </si>
  <si>
    <t>7</t>
  </si>
  <si>
    <t>Aktualizace havarijního a povodňového plánu 
Pasportizace přilehlých objektů silnice, propustku a dotčených pozemků v trvalých a dočasných záborech před začátkem, po dokončení prací.</t>
  </si>
  <si>
    <t>8</t>
  </si>
  <si>
    <t>02940.2</t>
  </si>
  <si>
    <t>Pasportizace objízdných tras 8,5+15+43 = 66,5 km</t>
  </si>
  <si>
    <t>02943</t>
  </si>
  <si>
    <t>OSTATNÍ POŽADAVKY - VYPRACOVÁNÍ RDS</t>
  </si>
  <si>
    <t>4 paré v tištěné podobě + 2x v el. podobě</t>
  </si>
  <si>
    <t>02944</t>
  </si>
  <si>
    <t>OSTAT POŽADAVKY - DOKUMENTACE SKUTEČ PROVEDENÍ V DIGIT FORMĚ</t>
  </si>
  <si>
    <t>4 paré + 2x v el. podobě, včetně závěrečné zprávy zhotovitele</t>
  </si>
  <si>
    <t>11</t>
  </si>
  <si>
    <t>02960</t>
  </si>
  <si>
    <t>OSTATNÍ POŽADAVKY - PLÁN BOZP</t>
  </si>
  <si>
    <t>Veškerá opatření pro zajištění BOZP v průběhu výstavby dle požadavků objednatele, náklady na vypracování potřebné dokumentace pro provoz staveniště z hlediska požární ochrany (požární řád a poplachová směrnice) a z hlediska provozu staveniště (provozně dopravní řád), podrobněji viz plán BOZP, včetně zabezpečení průchodu chodců</t>
  </si>
  <si>
    <t>zahrnuje veškeré náklady spojené s objednatelem požadovaným dozorem</t>
  </si>
  <si>
    <t>12</t>
  </si>
  <si>
    <t>02991</t>
  </si>
  <si>
    <t>OSTATNÍ POŽADAVKY - INFORMAČNÍ TABULE</t>
  </si>
  <si>
    <t>KUS</t>
  </si>
  <si>
    <t>Billboard s účastníky výstavby v rozměrech a grafickém návrhu dle metodického pokynu Propagace stavebních činností na majetku kraje Vysočina prostřednictvím informačního panelu viz. odkaz   
http://m.kr-vysocina.cz/assets/File.ashx?id_org=450008&amp;id_dokumenty=4026814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</si>
  <si>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</si>
  <si>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13</t>
  </si>
  <si>
    <t>03100</t>
  </si>
  <si>
    <t>ZAŘÍZENÍ STAVENIŠTĚ - ZŘÍZENÍ, PROVOZ, DEMONTÁŽ</t>
  </si>
  <si>
    <t>+Zábory - trvalý 7046m2, dočasný 889m2</t>
  </si>
  <si>
    <t>zahrnuje objednatelem povolené náklady na pořízení (event. pronájem), provozování, udržování a likvidaci zhotovitelova zařízení</t>
  </si>
  <si>
    <t>SO 101</t>
  </si>
  <si>
    <t>Úprava silnice II/112</t>
  </si>
  <si>
    <t>014101</t>
  </si>
  <si>
    <t>POPLATKY ZA SKLÁDKU</t>
  </si>
  <si>
    <t>M3</t>
  </si>
  <si>
    <t>Asfalt z komunikace</t>
  </si>
  <si>
    <t>Komunikace sonda 3 7,6*98*0,057=42,454 [C] 
Komunikace sonda 5 7,6*126*0,112=107,251 [E] 
Komunikace sonda 6 7,6*97*0,128=94,362 [F] 
Komunikace sonda 7 7,6*93*0,072=50,890 [G] 
Zastávky (45*4,75+18*3+18*3/2)*0,071=20,927 [H] 
Parkovací pruh 2,33*200*0,04=18,640 [I] 
Celkem: C+E+F+G+H+I=334,524 [J]</t>
  </si>
  <si>
    <t>zahrnuje veškeré poplatky provozovateli skládky související s uložením odpadu na skládce.</t>
  </si>
  <si>
    <t>014111</t>
  </si>
  <si>
    <t>POPLATKY ZA SKLÁDKU TYP S-IO (INERTNÍ ODPAD)</t>
  </si>
  <si>
    <t>Kamenivo a makadam z komunikace</t>
  </si>
  <si>
    <t>Komunikace sonda 1 7,6*100*0,11=83,600 [A] 
Komunikace sonda 2 7,6*107*0,071=57,737 [B] 
Komunikace sonda 4 7,6*102*0,061=47,287 [D] 
Komunikace sonda 7 7,6*93*0,155=109,554 [G] 
Celkem: A+B+D+G=298,178 [H]</t>
  </si>
  <si>
    <t>014201</t>
  </si>
  <si>
    <t>POPLATKY ZA SKLÁDKU ZEMINY</t>
  </si>
  <si>
    <t>Výkopy 1273,806=1 273,806 [A] 
Násypy krajnice -71,7=-71,700 [B] 
Dorovnání terénu SO 201 -667,1=- 667,100 [C] 
Celkem: A+B+C=535,006 [D]</t>
  </si>
  <si>
    <t>Zkoušky únosnosti pláně</t>
  </si>
  <si>
    <t>0310</t>
  </si>
  <si>
    <t>Zábory - trvalý 7046m2, dočastný 889m2</t>
  </si>
  <si>
    <t>Zemní práce</t>
  </si>
  <si>
    <t>113318</t>
  </si>
  <si>
    <t>ODSTRANĚNÍ PODKLADU ZPEVNĚNÝCH PLOCH ZE STABIL ZEMINY, ODVOZ DO 20KM</t>
  </si>
  <si>
    <t>makadam a pen. makadam</t>
  </si>
  <si>
    <t>Komunikace sonda 1 7,6*100*0,06=45,600 [A] 
Komunikace sonda 2 7,6*107*0,09=73,188 [B] 
Komunikace sonda 3 7,6*98*0,08=59,584 [C] 
Komunikace sonda 4 7,6*102*0,16=124,032 [D] 
Komunikace sonda 5 7,6*126*0,124=118,742 [E] 
Komunikace sonda 6 7,6*97*0,13=95,836 [F] 
Komunikace sonda 7 7,6*93*(0,155+0,072)=160,444 [G] 
Zastávky (45*4,75+18*3+18*3/2)*0,09=26,528 [H] 
Celkem: A+B+C+D+E+F+G+H=703,954 [I]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</si>
  <si>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</si>
  <si>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</si>
  <si>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</si>
  <si>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štěrkopísek a zahliněné kamenivo</t>
  </si>
  <si>
    <t>Komunikace sonda 1 7,6*100*0,17=129,200 [A] 
Komunikace sonda 2 7,6*107*0,13=105,716 [B] 
Komunikace sonda 3 7,6*98*0,06=44,688 [C] 
Komunikace sonda 4 7,6*102*0,06=46,512 [D] 
Komunikace sonda 5 7,6*126*0=0,000 [E] 
Komunikace sonda 6 7,6*97*0,27=199,044 [F] 
Komunikace sonda 7 7,6*93*0=0,000 [G] 
Zastávky (45*4,75+18*3+18*3/2)*0,13=38,318 [H] 
Celkem: A+B+C+D+E+F+G+H=563,478 [I]</t>
  </si>
  <si>
    <t>113378</t>
  </si>
  <si>
    <t>ODSTRAN PODKLADU ZPEVNĚNÝCH PLOCH Z DLAŽEB KOSTEK, ODVOZ DO 20KM</t>
  </si>
  <si>
    <t>Uložení na skládku CM Humpolec</t>
  </si>
  <si>
    <t>Komunikace sonda 3 7,6*98*0,06=44,688 [A] 
Komunikace sonda 4 7,6*102*0,06=46,512 [B] 
Komunikace sonda 5 7,6*126*0,06=57,456 [C] 
Celkem: A+B+C=148,656 [D]</t>
  </si>
  <si>
    <t>113728</t>
  </si>
  <si>
    <t>FRÉZOVÁNÍ ZPEVNĚNÝCH PLOCH ASFALTOVÝCH, ODVOZ DO 20KM</t>
  </si>
  <si>
    <t>Komunikace sonda 1 7,6*100*0,11=83,600 [A] 
Komunikace sonda 2 7,6*107*0,071=57,737 [B] 
Komunikace sonda 3 7,6*98*0,057=42,454 [C] 
Komunikace sonda 4 7,6*102*0,061=47,287 [D] 
Komunikace sonda 5 7,6*126*0,112=107,251 [E] 
Komunikace sonda 6 7,6*97*0,128=94,362 [F] 
Komunikace sonda 7 7,6*93*0,077=54,424 [G] 
Zastávky (45*4,75+18*3+18*3/2)*0,071=20,927 [H] 
Parkovací pruh 2,33*200*0,04=18,640 [I] 
Celkem: A+B+C+D+E+F+G+H+I=526,682 [J]</t>
  </si>
  <si>
    <t>121108</t>
  </si>
  <si>
    <t>SEJMUTÍ ORNICE NEBO LESNÍ PŮDY S ODVOZEM DO 20KM</t>
  </si>
  <si>
    <t>Odhumusování</t>
  </si>
  <si>
    <t>Krajnice 0,5*0,3*(25+50+60+5+40+8+40+150+100)=71,700 [A] 
Celkem: A=71,700 [B]</t>
  </si>
  <si>
    <t>položka zahrnuje sejmutí ornice bez ohledu na tloušťku vrstvy a její vodorovnou dopravu 
nezahrnuje uložení na trvalou skládku</t>
  </si>
  <si>
    <t>123738</t>
  </si>
  <si>
    <t>ODKOP PRO SPOD STAVBU SILNIC A ŽELEZNIC TŘ. I, ODVOZ DO 20KM</t>
  </si>
  <si>
    <t>zemní pláň</t>
  </si>
  <si>
    <t>Komunikace sonda 1 7,6*100*0,22=167,200 [A] 
Komunikace sonda 2 7,6*107*0,269=218,751 [B] 
Komunikace sonda 3 7,6*98*0,303=225,674 [C] 
Komunikace sonda 4 7,6*102*0,219=169,769 [D] 
Komunikace sonda 5 7,6*126*0,264=252,806 [E] 
Komunikace sonda 6 7,6*97*0,032=23,590 [F] 
Komunikace sonda 7 7,6*93*0,256=180,941 [G] 
Zastávky (45*4,75+18*3+18*3/2)*0,119=35,075 [H] 
Celkem: A+B+C+D+E+F+G+H=1 273,806 [I]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</si>
  <si>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</si>
  <si>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17350</t>
  </si>
  <si>
    <t>ZEMNÍ KRAJNICE A DOSYPÁVKY ZE ZEMIN NEPROPUSTNÝCH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</si>
  <si>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</si>
  <si>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17390</t>
  </si>
  <si>
    <t>ZEMNÍ KRAJNICE A DOSYPÁVKY Z JINÝCH MATERIÁLŮ</t>
  </si>
  <si>
    <t>nezpevněná krajnice z recyklované asfaltové drtě fr. 0/22</t>
  </si>
  <si>
    <t>Krajnice 0,5*0,15*(25+50+60+5+40+8+40+150+100)=35,850 [A] 
Celkem: A=35,850 [B]</t>
  </si>
  <si>
    <t>14</t>
  </si>
  <si>
    <t>18110</t>
  </si>
  <si>
    <t>ÚPRAVA PLÁNĚ SE ZHUTNĚNÍM V HORNINĚ TŘ. I</t>
  </si>
  <si>
    <t>M2</t>
  </si>
  <si>
    <t>Komunikace 7,6*(50072,07-49348,85)=5 496,472 [A] 
U zastávky 18*3*3=162,000 [B] 
Celkem: A+B=5 658,472 [C]</t>
  </si>
  <si>
    <t>položka zahrnuje úpravu pláně včetně vyrovnání výškových rozdílů. Míru zhutnění určuje projekt.</t>
  </si>
  <si>
    <t>15</t>
  </si>
  <si>
    <t>18232</t>
  </si>
  <si>
    <t>ROZPROSTŘENÍ ORNICE V ROVINĚ V TL DO 0,15M</t>
  </si>
  <si>
    <t>Krajnice 0,5*(25+50+60+5+40+8+40+150+100)=239,000 [A] 
Celkem: A=239,000 [B]</t>
  </si>
  <si>
    <t>položka zahrnuje: 
nutné přemístění ornice z dočasných skládek vzdálených do 50m 
rozprostření ornice v předepsané tloušťce v rovině a ve svahu do 1:5</t>
  </si>
  <si>
    <t>16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</si>
  <si>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</si>
  <si>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</si>
  <si>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</si>
  <si>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</si>
  <si>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17</t>
  </si>
  <si>
    <t>212635</t>
  </si>
  <si>
    <t>TRATIVODY KOMPL Z TRUB Z PLAST HM DN DO 150MM, RÝHA TŘ I</t>
  </si>
  <si>
    <t>M</t>
  </si>
  <si>
    <t>2*(50065,6-49348,9)=1 433,400 [A] 
Celkem: A=1 433,400 [B]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</si>
  <si>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</si>
  <si>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18</t>
  </si>
  <si>
    <t>21461</t>
  </si>
  <si>
    <t>SEPARAČNÍ GEOTEXTILIE</t>
  </si>
  <si>
    <t>Pod trativodem (0,8+0,5+0,8)*2*(50065,6-49348,9)=3 010,140 [A] 
Celkem: A=3 010,140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</si>
  <si>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</si>
  <si>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Vodorovné konstrukce</t>
  </si>
  <si>
    <t>19</t>
  </si>
  <si>
    <t>45131A</t>
  </si>
  <si>
    <t>PODKLADNÍ A VÝPLŇOVÉ VRSTVY Z PROSTÉHO BETONU C20/25</t>
  </si>
  <si>
    <t>C20/25n XF3</t>
  </si>
  <si>
    <t>Pod přídlažbou 0,5*0,15*(40+100+40+10+10+15+5+7+5)=17,400 [A] 
Celkem: A=17,400 [B]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</si>
  <si>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</si>
  <si>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</si>
  <si>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20</t>
  </si>
  <si>
    <t>561431</t>
  </si>
  <si>
    <t>KAMENIVO ZPEVNĚNÉ CEMENTEM TŘ. I TL. DO 150MM</t>
  </si>
  <si>
    <t>SC C3/4</t>
  </si>
  <si>
    <t>Komunikace 7,6*(50072,07-49348,85)=5 496,472 [A] 
U zastávky 18*3=54,000 [B] 
Celkem: A+B=5 550,472 [C]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</si>
  <si>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</si>
  <si>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21</t>
  </si>
  <si>
    <t>56333</t>
  </si>
  <si>
    <t>VOZOVKOVÉ VRSTVY ZE ŠTĚRKODRTI TL. DO 150MM</t>
  </si>
  <si>
    <t>štěrkodrť frakce 0/32</t>
  </si>
  <si>
    <t>Komunikace 7,6*(50072,07-49348,85)=5 496,472 [A] 
U zastávky 18*3=54,000 [B] 
Nad propustkem 12,59*1,75=22,033 [C] 
Napojení na dlažbu 0,5*(8+3)=5,500 [D] 
Celkem: A+B+C+D=5 578,005 [E]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</si>
  <si>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</si>
  <si>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22</t>
  </si>
  <si>
    <t>56334</t>
  </si>
  <si>
    <t>VOZOVKOVÉ VRSTVY ZE ŠTĚRKODRTI TL. DO 200MM</t>
  </si>
  <si>
    <t>Zastávky 18*3*3=162,000 [A] 
Vyrovnání 18*3*3/2=81,000 [B] 
Celkem: A+B=243,000 [C]</t>
  </si>
  <si>
    <t>23</t>
  </si>
  <si>
    <t>56353</t>
  </si>
  <si>
    <t>VOZOVKOVÉ VRSTVY Z MECH ZPEV ZEMINY TL. DO 150MM</t>
  </si>
  <si>
    <t>24</t>
  </si>
  <si>
    <t>572123</t>
  </si>
  <si>
    <t>INFILTRAČNÍ POSTŘIK Z EMULZE DO 1,0KG/M2</t>
  </si>
  <si>
    <t>PI-C max. 0,8kg/m2 infiltrační postřik asfaltovou emulzí s podrceným kamenivem fr. 2/4 HDK 2/4 3,0kg/m2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</si>
  <si>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</si>
  <si>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25</t>
  </si>
  <si>
    <t>572213</t>
  </si>
  <si>
    <t>SPOJOVACÍ POSTŘIK Z EMULZE DO 0,5KG/M2</t>
  </si>
  <si>
    <t>PS-C 0,3kg/m2 spojovací postřik asfaltovou emulzí</t>
  </si>
  <si>
    <t>Komunikace 7,6*(50072,07-49348,85)=5 496,472 [A] 
U zastávky 18*3=54,000 [B] 
Parkovací pruh 200*2,33=466,000 [C] 
Celkem: A+B+C=6 016,472 [D]</t>
  </si>
  <si>
    <t>26</t>
  </si>
  <si>
    <t>57280A</t>
  </si>
  <si>
    <t>PROTISMYKOVÁ ÚPRAVA POVRCHU VOZOVKY ZA STUDENA</t>
  </si>
  <si>
    <t>Bezpečnostní protismyková úptava v obou směrech dle TP 213 dl. 35m, v šíři 1 pruhu s červeným probarvením</t>
  </si>
  <si>
    <t>35*7,6=266,000 [A] 
Celkem: A=266,000 [B]</t>
  </si>
  <si>
    <t>- termosetové pojivo 
- zdrsňující materiál (kamenivo) 
- provedení dle předepsaného technologického předpisu 
- zřízení vrstvy bez rozlišení šířky, pokládání vrstvy po etapách</t>
  </si>
  <si>
    <t>27</t>
  </si>
  <si>
    <t>574A34</t>
  </si>
  <si>
    <t>ASFALTOVÝ BETON PRO OBRUSNÉ VRSTVY ACO 11+, 11S TL. 40MM</t>
  </si>
  <si>
    <t>ACO11+, 50/70,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</si>
  <si>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</si>
  <si>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28</t>
  </si>
  <si>
    <t>574E66</t>
  </si>
  <si>
    <t>ASFALTOVÝ BETON PRO PODKLADNÍ VRSTVY ACP 16+, 16S TL. 70MM</t>
  </si>
  <si>
    <t>ACP 16+, 50/70, tl. 70mm</t>
  </si>
  <si>
    <t>29</t>
  </si>
  <si>
    <t>58101</t>
  </si>
  <si>
    <t>PŘÍPLATEK ZA ÚPRAVU POVRCHU CEMENTOBET KRYTU RAŽBOU</t>
  </si>
  <si>
    <t>18*3*3=162,000 [A] 
Celkem: A=162,000 [B]</t>
  </si>
  <si>
    <t>- položka zahrnuje pouze předepsanou povrchovou úpravu 
- nezahrnuje žádný materiál</t>
  </si>
  <si>
    <t>30</t>
  </si>
  <si>
    <t>581151</t>
  </si>
  <si>
    <t>CEMENTOBETONOVÝ KRYT JEDNOVRSTVÝ NEVYZTUŽENÝ TŘ.L TL. DO 250MM</t>
  </si>
  <si>
    <t>tl. 210mm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</si>
  <si>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</si>
  <si>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31</t>
  </si>
  <si>
    <t>582611</t>
  </si>
  <si>
    <t>KRYTY Z BETON DLAŽDIC SE ZÁMKEM ŠEDÝCH TL 60MM DO LOŽE Z KAM</t>
  </si>
  <si>
    <t>Nad propustkem 12,59*1,75=22,033 [A] 
Napojení na dlažbu 0,5*(8+3)=5,500 [B] 
Celkem: A+B=27,533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</si>
  <si>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</si>
  <si>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32</t>
  </si>
  <si>
    <t>582622</t>
  </si>
  <si>
    <t>KRYTY Z BETON DLAŽDIC SE ZÁMKEM ŠEDÝCH TL 80MM DO LOŽE Z C20/25n XF3</t>
  </si>
  <si>
    <t>Přídlažba, tl. lože min. 150mm z C20/25n XF3</t>
  </si>
  <si>
    <t>0,5*(40+100+40+10+10+15+5+7+5)=116,000 [A] 
Celkem: A=116,000 [B]</t>
  </si>
  <si>
    <t>33</t>
  </si>
  <si>
    <t>58910</t>
  </si>
  <si>
    <t>VÝPLŇ SPAR ASFALTEM</t>
  </si>
  <si>
    <t>7,6+18+45+15+8+6+5+7,64=112,240 [A] 
Celkem: A=112,240 [B]</t>
  </si>
  <si>
    <t>položka zahrnuje: 
- dodávku předepsaného materiálu 
- vyčištění a výplň spar tímto materiálem</t>
  </si>
  <si>
    <t>Přidružená stavební výroba</t>
  </si>
  <si>
    <t>34</t>
  </si>
  <si>
    <t>702212</t>
  </si>
  <si>
    <t>KABELOVÁ CHRÁNIČKA ZEMNÍ DN PŘES 100 DO 200 MM</t>
  </si>
  <si>
    <t>1x DN 110 ČEZ a  1 x DN 110 VO Obec Křelovice</t>
  </si>
  <si>
    <t>13*2=26,000 [A] 
Celkem: A=26,000 [B]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</si>
  <si>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</si>
  <si>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</si>
  <si>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35</t>
  </si>
  <si>
    <t>89712</t>
  </si>
  <si>
    <t>VPUSŤ KANALIZAČNÍ ULIČNÍ KOMPLETNÍ Z BETONOVÝCH DÍLCŮ</t>
  </si>
  <si>
    <t>litinová mříž UV 500x500, D400</t>
  </si>
  <si>
    <t>3=3,000 [A] 
Celkem: A=3,000 [B]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</si>
  <si>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</si>
  <si>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36</t>
  </si>
  <si>
    <t>89921</t>
  </si>
  <si>
    <t>VÝŠKOVÁ ÚPRAVA POKLOPŮ</t>
  </si>
  <si>
    <t>včetně rámů</t>
  </si>
  <si>
    <t>- položka výškové úpravy zahrnuje všechny nutné práce a materiály pro zvýšení nebo snížení zařízení (včetně nutné úpravy stávajícího povrchu vozovky nebo chodníku).</t>
  </si>
  <si>
    <t>37</t>
  </si>
  <si>
    <t>899901</t>
  </si>
  <si>
    <t>PŘEPOJENÍ PŘÍPOJEK</t>
  </si>
  <si>
    <t>2x napojení na šachtu + 1x navrtávka potrubí 2+1=3,000 [A] 
Celkem: A=3,000 [B]</t>
  </si>
  <si>
    <t>položka zahrnuje řez na potrubí, dodání a osazení příslušných tvarovek a armatur</t>
  </si>
  <si>
    <t>Ostatní konstrukce a práce</t>
  </si>
  <si>
    <t>38</t>
  </si>
  <si>
    <t>9113A1</t>
  </si>
  <si>
    <t>SVODIDLO OCEL SILNIČ JEDNOSTR, ÚROVEŇ ZADRŽ N1, N2 - DODÁVKA A MONTÁŽ</t>
  </si>
  <si>
    <t>Obnova svodidel JSO-N2-W4 včetně náběhů</t>
  </si>
  <si>
    <t>34,4=34,400 [A] 
Celkem: A=34,400 [B]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</si>
  <si>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</si>
  <si>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39</t>
  </si>
  <si>
    <t>9115C3</t>
  </si>
  <si>
    <t>SVODIDLO OCEL MOSTNÍ JEDNOSTR, ÚROVEŇ ZADRŽ H2 - DEMONTÁŽ S PŘESUNEM</t>
  </si>
  <si>
    <t>stávající ocelové svodidlo, vč. odvozu do 20 km a předání do depozitu KSÚSV, p.o. CM Humpolec</t>
  </si>
  <si>
    <t>položka zahrnuje: 
- demontáž a odstranění zařízení 
- jeho odvoz na předepsané místo</t>
  </si>
  <si>
    <t>40</t>
  </si>
  <si>
    <t>91228</t>
  </si>
  <si>
    <t>SMĚROVÉ SLOUPKY Z PLAST HMOT VČETNĚ ODRAZNÉHO PÁSKU</t>
  </si>
  <si>
    <t>5+2+7+7+5*2=31,000 [A] 
Celkem: A=31,000 [B]</t>
  </si>
  <si>
    <t>položka zahrnuje: 
- dodání a osazení sloupku včetně nutných zemních prací 
- vnitrostaveništní a mimostaveništní doprava 
- odrazky plastové nebo z retroreflexní fólie</t>
  </si>
  <si>
    <t>41</t>
  </si>
  <si>
    <t>91267</t>
  </si>
  <si>
    <t>ODRAZKY NA SVODIDLA</t>
  </si>
  <si>
    <t>2+3=5,000 [A] 
Celkem: A=5,000 [B]</t>
  </si>
  <si>
    <t>- kompletní dodávka se všemi pomocnými a doplňujícími pracemi a součástmi</t>
  </si>
  <si>
    <t>42</t>
  </si>
  <si>
    <t>914131</t>
  </si>
  <si>
    <t>DOPRAVNÍ ZNAČKY ZÁKLADNÍ VELIKOSTI OCELOVÉ FÓLIE TŘ 2 - DODÁVKA A MONTÁŽ</t>
  </si>
  <si>
    <t>B 28, IP11c  1+1=2,000 [A] 
IJ 4b 2=2,000 [B] 
IP 6 2=2,000 [C] 
Celkem: A+B+C=6,000 [D]</t>
  </si>
  <si>
    <t>položka zahrnuje: 
- dodávku a montáž značek v požadovaném provedení</t>
  </si>
  <si>
    <t>43</t>
  </si>
  <si>
    <t>915111</t>
  </si>
  <si>
    <t>VODOROVNÉ DOPRAVNÍ ZNAČENÍ BARVOU HLADKÉ - DODÁVKA A POKLÁDKA</t>
  </si>
  <si>
    <t>V4 0,25, V2b 0,25 0,25*2*(50065,6-49348,9)+0,25*(20+15)=367,100 [A] 
V3 0,125, V1a 0,125 0,125*(50065,6-49348,9)=89,587 [B] 
Vjezdy u parkovacího stání 4*0,125*(3+5+3)=5,500 [C] 
Přechod V7 4*6,5/2=13,000 [D] 
Zastávkové zálivy 0,25*4*18+0,25*3*8+0,25*1,5*3*(10+13)=49,875 [E] 
Křižovatka V13 1/2*(30*3+30*4)=105,000 [F] 
Celkem: A+B+C+D+E+F=630,062 [G]</t>
  </si>
  <si>
    <t>položka zahrnuje: 
- dodání a pokládku nátěrového materiálu (měří se pouze natíraná plocha) 
- předznačení a reflexní úpravu</t>
  </si>
  <si>
    <t>44</t>
  </si>
  <si>
    <t>915221</t>
  </si>
  <si>
    <t>VODOR DOPRAV ZNAČ PLASTEM STRUKTURÁLNÍ NEHLUČNÉ - DOD A POKLÁDKA</t>
  </si>
  <si>
    <t>Po uplynutí požadované doby</t>
  </si>
  <si>
    <t>45</t>
  </si>
  <si>
    <t>917212</t>
  </si>
  <si>
    <t>ZÁHONOVÉ OBRUBY Z BETONOVÝCH OBRUBNÍKŮ ŠÍŘ 80MM</t>
  </si>
  <si>
    <t>12,59=12,590 [A] 
Celkem: A=12,590 [B]</t>
  </si>
  <si>
    <t>Položka zahrnuje: 
dodání a pokládku betonových obrubníků o rozměrech předepsaných zadávací dokumentací 
betonové lože i boční betonovou opěrku.</t>
  </si>
  <si>
    <t>46</t>
  </si>
  <si>
    <t>917224</t>
  </si>
  <si>
    <t>SILNIČNÍ A CHODNÍKOVÉ OBRUBY Z BETONOVÝCH OBRUBNÍKŮ ŠÍŘ 150MM</t>
  </si>
  <si>
    <t>12,59+17,83=30,420 [A] 
Celkem: A=30,420 [B]</t>
  </si>
  <si>
    <t>47</t>
  </si>
  <si>
    <t>919111</t>
  </si>
  <si>
    <t>ŘEZÁNÍ ASFALTOVÉHO KRYTU VOZOVEK TL DO 50MM</t>
  </si>
  <si>
    <t>Napojení na stávající vozovku 7,6+7,64=15,240 [A] 
Celkem: A=15,240 [B]</t>
  </si>
  <si>
    <t>položka zahrnuje řezání vozovkové vrstvy v předepsané tloušťce, včetně spotřeby vody</t>
  </si>
  <si>
    <t>48</t>
  </si>
  <si>
    <t>919113</t>
  </si>
  <si>
    <t>ŘEZÁNÍ ASFALTOVÉHO KRYTU VOZOVEK TL DO 150MM</t>
  </si>
  <si>
    <t>49</t>
  </si>
  <si>
    <t>93811</t>
  </si>
  <si>
    <t>OČIŠTĚNÍ ASFALTOVÝCH VOZOVEK UMYTÍM VODOU</t>
  </si>
  <si>
    <t>Parkpvací pruh 200*2,33=466,000 [A]Celkem: A=466,000 [B]</t>
  </si>
  <si>
    <t>položka zahrnuje očištění předepsaným způsobem včetně odklizení vzniklého odpadu</t>
  </si>
  <si>
    <t>SO 102</t>
  </si>
  <si>
    <t>Úpravy hrany komunikace</t>
  </si>
  <si>
    <t>Výkopek</t>
  </si>
  <si>
    <t>16,055=16,055 [A] 
Celkem: A=16,055 [B]</t>
  </si>
  <si>
    <t>132738</t>
  </si>
  <si>
    <t>HLOUBENÍ RÝH ŠÍŘ DO 2M PAŽ I NEPAŽ TŘ. I, ODVOZ DO 20KM</t>
  </si>
  <si>
    <t>Pro osazení obrubníků 
(33+74,03)*0,3*0,5=16,055 [A] 
Celkem: A=16,055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</si>
  <si>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</si>
  <si>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45152</t>
  </si>
  <si>
    <t>PODKLADNÍ A VÝPLŇOVÉ VRSTVY Z KAMENIVA DRCENÉHO</t>
  </si>
  <si>
    <t>Vyrovnávací vrstva pod obrubníky (33+74,03)*0,15*0,3=4,816 [A] 
Celkem: A=4,816 [B]</t>
  </si>
  <si>
    <t>položka zahrnuje dodávku předepsaného kameniva, mimostaveništní a vnitrostaveništní dopravu a jeho uložení 
není-li v zadávací dokumentaci uvedeno jinak, jedná se o nakupovaný materiál</t>
  </si>
  <si>
    <t>58110</t>
  </si>
  <si>
    <t>CEMENTOBETONOVÝ KRYT JEDNOVRSTVÝ NEVYZTUŽENÝ</t>
  </si>
  <si>
    <t>Dobetonování u sjezdu</t>
  </si>
  <si>
    <t>3*1,5*0,15=0,675 [A] 
Celkem: A=0,675 [B]</t>
  </si>
  <si>
    <t>58301</t>
  </si>
  <si>
    <t>KRYT ZE SINIČNÍCH DÍLCŮ (PANELŮ) TL 150MM</t>
  </si>
  <si>
    <t>15*3+18*3=99,000 [A] 
Celkem: A=99,000 [B]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</si>
  <si>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</si>
  <si>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4+12,77+3,12+1,4+6=27,290 [A] 
25,68+6,87+2,01+2,68+9,5=46,740 [B] 
Celkem: A+B=74,030 [C]</t>
  </si>
  <si>
    <t>91725</t>
  </si>
  <si>
    <t>NÁSTUPIŠTNÍ OBRUBNÍKY BETONOVÉ</t>
  </si>
  <si>
    <t>18+15=33,000 [A] 
Celkem: A=33,000 [B]</t>
  </si>
  <si>
    <t>SO 181</t>
  </si>
  <si>
    <t>Dopravně inženýrská opatření</t>
  </si>
  <si>
    <t>037202</t>
  </si>
  <si>
    <t>POMOC PRÁCE ZAJIŠŤ NEBO ZŘÍZ REGULACI A OCHRANU DOPRAVY</t>
  </si>
  <si>
    <t>projednání dopravního opatření a přechodného dopravního značení vč. zajištění Rozhodnutí o povolení úplné uzavírky a stanovení přechodné úpravy provozu, 2 etapy, 120 dní</t>
  </si>
  <si>
    <t>zahrnuje objednatelem povolené náklady na požadovaná zařízení zhotovitele</t>
  </si>
  <si>
    <t>914132</t>
  </si>
  <si>
    <t>DOPRAVNÍ ZNAČKY ZÁKLADNÍ VELIKOSTI OCELOVÉ FÓLIE TŘ 2 - MONTÁŽ S PŘEMÍSTĚNÍM</t>
  </si>
  <si>
    <t>I. etapa 2+1+1+4+1+10+6+2+1+3+14+5+1+3+4+4+1+2+2+2+2+2+2=75,000 [A] 
II. etapa 1+3+1+2+3+1+1+2+2+2+2+2+2+2+1+1=28,000 [B] 
Celkem: A+B=103,000 [C]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</si>
  <si>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</si>
  <si>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</si>
  <si>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</si>
  <si>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103=103,000 [A] 
Celkem: A=103,000 [B]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</si>
  <si>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</si>
  <si>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</si>
  <si>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</si>
  <si>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</si>
  <si>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 120 dnů 120*103=12 360,000 [A] 
Celkem: A=12 360,000 [B]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</si>
  <si>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</si>
  <si>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</si>
  <si>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</si>
  <si>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I. etapa 40=40,000 [A] 
II. etapa 3=3,000 [B] 
Celkem: A+B=43,000 [C]</t>
  </si>
  <si>
    <t>914433</t>
  </si>
  <si>
    <t>DOPRAVNÍ ZNAČKY 100X150CM OCELOVÉ FÓLIE TŘ 2 - DEMONTÁŽ</t>
  </si>
  <si>
    <t>43=43,000 [A] 
Celkem: A=43,000 [B]</t>
  </si>
  <si>
    <t>914439</t>
  </si>
  <si>
    <t>DOPRAV ZNAČKY 100X150CM OCEL FÓLIE TŘ 2 - NÁJEMNÉ</t>
  </si>
  <si>
    <t>Pronájem 120 dní 120*43=5 160,000 [A] 
Celkem: A=5 160,000 [B]</t>
  </si>
  <si>
    <t>916112</t>
  </si>
  <si>
    <t>DOPRAV SVĚTLO VÝSTRAŽ SAMOSTATNÉ - MONTÁŽ S PŘESUNEM</t>
  </si>
  <si>
    <t>I. etapa 3+6=9,000 [A] 
Celkem: A=9,000 [B]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</si>
  <si>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</si>
  <si>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</si>
  <si>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</si>
  <si>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9=9,000 [A] 
Celkem: A=9,000 [B]</t>
  </si>
  <si>
    <t>Položka zahrnuje odstranění, demontáž a odklizení zařízení s odvozem na předepsané místo</t>
  </si>
  <si>
    <t>916119</t>
  </si>
  <si>
    <t>DOPRAV SVĚTLO VÝSTRAŽ SAMOSTATNÉ - NÁJEMNÉ</t>
  </si>
  <si>
    <t>Pronájem 120 dnů 9*120=1 080,000 [A] 
Celkem: A=1 080,000 [B]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</si>
  <si>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</si>
  <si>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</si>
  <si>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</si>
  <si>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I. etapa 2=2,000 [A] 
II. etapa 2=2,000 [B] 
Celkem: A+B=4,000 [C]</t>
  </si>
  <si>
    <t>916133</t>
  </si>
  <si>
    <t>DOPRAV SVĚTLO VÝSTRAŽ SOUPRAVA 5KS - DEMONTÁŽ</t>
  </si>
  <si>
    <t>4=4,000 [A] 
Celkem: A=4,000 [B]</t>
  </si>
  <si>
    <t>916139</t>
  </si>
  <si>
    <t>DOPRAVNÍ SVĚTLO VÝSTRAŽNÉ SOUPRAVA 5 KUSŮ - NÁJEMNÉ</t>
  </si>
  <si>
    <t>Pronájem 120 dní 120*4=480,000 [A] 
Celkem: A=480,000 [B]</t>
  </si>
  <si>
    <t>916232</t>
  </si>
  <si>
    <t>DOPRAVNÍ KUŽEL Z1 VÝŠ 50CM S FÓLIÍ TŘ 2 - MONTÁŽ S PŘESUNEM</t>
  </si>
  <si>
    <t>I. etapa 8=8,000 [A] 
II.etapa 8=8,000 [B] 
Celkem: A+B=16,000 [C]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</si>
  <si>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</si>
  <si>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916233</t>
  </si>
  <si>
    <t>DOPRAVNÍ KUŽEL Z1 VÝŠ 50CM S FÓLIÍ TŘ 2 - DEMONTÁŽ</t>
  </si>
  <si>
    <t>16=16,000 [A] 
Celkem: A=16,000 [B]</t>
  </si>
  <si>
    <t>916239</t>
  </si>
  <si>
    <t>DOPRAV KUŽEL Z1 VÝŠ 50CM S FÓLIÍ TŘ 2 - NÁJEMNÉ</t>
  </si>
  <si>
    <t>Pronájem 120 dní 16*120=1 920,000 [A] 
Celkem: A=1 920,000 [B]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</si>
  <si>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</si>
  <si>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</si>
  <si>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</si>
  <si>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</si>
  <si>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</si>
  <si>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</si>
  <si>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</si>
  <si>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</si>
  <si>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916343</t>
  </si>
  <si>
    <t>SMĚROVACÍ DESKY Z4 JEDNOSTR S FÓLIÍ TŘ 2 - DEMONTÁŽ</t>
  </si>
  <si>
    <t>916349</t>
  </si>
  <si>
    <t>SMĚROVACÍ DESKY Z4 JEDNOSTR S FÓLIÍ TŘ 2 - NÁJEMNÉ</t>
  </si>
  <si>
    <t>SO 201</t>
  </si>
  <si>
    <t>Propustek ev.č. 112-219P</t>
  </si>
  <si>
    <t>014121</t>
  </si>
  <si>
    <t>POPLATKY ZA SKLÁDKU TYP S-OO (OSTATNÍ ODPAD)</t>
  </si>
  <si>
    <t>Materiál z dna stávajícího propustku beton proložený lomovým kamenem, poplatky za likvidaci betonu</t>
  </si>
  <si>
    <t>8,833=8,833 [A] 
12,785=12,785 [B] 
Celkem: A+B=21,618 [C]</t>
  </si>
  <si>
    <t>111208</t>
  </si>
  <si>
    <t>ODSTRANĚNÍ KŘOVIN S ODVOZEM DO 20KM</t>
  </si>
  <si>
    <t>Odstranění podrostů na vtoku a výtoku, položka bude čerpána se souhlasem TDI, investora a AD</t>
  </si>
  <si>
    <t>279=279,000 [A] 
Celkem: A=279,000 [B]</t>
  </si>
  <si>
    <t>odstranění křovin a stromů do průměru 100 mm 
doprava dřevin na předepsanou vzdálenost 
štěpkování</t>
  </si>
  <si>
    <t>114258</t>
  </si>
  <si>
    <t>ODSTRAN KONSTR VODNÍCH KORYT Z LOMKAM NA MC, ODVOZ DO 20KM</t>
  </si>
  <si>
    <t>Odstranění narušeného kamenného dláždění</t>
  </si>
  <si>
    <t>Dno propustku 10,095*1,75*0,5=8,833 [A] 
Celkem: A=8,833 [B]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</si>
  <si>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</si>
  <si>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171103</t>
  </si>
  <si>
    <t>ULOŽENÍ SYPANINY DO NÁSYPŮ SE ZHUTNĚNÍM DO 100% PS</t>
  </si>
  <si>
    <t>v případě využití vyzískané zeminy podmínečně vhodné bude v případě Tvarování terénu u vtoku a výtoku dostatečný parametr do 95% příp. 97% PS</t>
  </si>
  <si>
    <t>Na vtoku pro vyrovnání výškového rozdílu mezi stávajícím dnem a betonovým ložem pro novou nosnou konstrukci 
6*6*0,5=18,000 [A] 
Tvarování terénu u vtoku 
12,6*8*2=201,600 [B] 
Tvarování terénu u výtoku 
17,9*20/2*2,5=447,500 [C] 
Celkem: A+B+C=667,100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</si>
  <si>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</si>
  <si>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</si>
  <si>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</si>
  <si>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Vtok 12,59*8=100,720 [A] 
Výtok 17,83*20/2=178,300 [B] 
Celkem: A+B=279,020 [C]</t>
  </si>
  <si>
    <t>položka zahrnuje: 
nutné přemístění ornice z dočasných skládek vzdálených do 50m 
rozprostření ornice v předepsané tloušťce ve svahu přes 1:5</t>
  </si>
  <si>
    <t>279,02=279,020 [A] 
Celkem: A=279,020 [B]</t>
  </si>
  <si>
    <t>27231A</t>
  </si>
  <si>
    <t>ZÁKLADY Z PROSTÉHO BETONU DO C20/25</t>
  </si>
  <si>
    <t>Patky pro osazení zábradlí</t>
  </si>
  <si>
    <t>U vtoku 0,8*0,8*0,4*2=0,512 [A] 
U choníku 0,8*0,8*0,4*2+0,4*0,4*0,8*6=1,280 [B] 
U silnice 0,8*0,8*0,4*2+0,4*0,4*0,8*10=1,792 [C] 
U výtoku 0,8*0,8*0,4*2=0,512 [D] 
Celkem: A+B+C+D=4,096 [E]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</si>
  <si>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</si>
  <si>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45131</t>
  </si>
  <si>
    <t>PODKL A VÝPLŇ VRSTVY Z PROST BET</t>
  </si>
  <si>
    <t>? cementopopílková suspenze pevnostní třídy minimálně 3-5 MPa 
? včetně bednění a utěsnění spar v čelech propustku 
? zhotovitel předloží TEPŘ včetně etapizace betonáže ke schválení</t>
  </si>
  <si>
    <t>10,095*3,035*1,75-10,095*1,29*2,405=22,298 [A] 
Celkem: A=22,298 [B]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</si>
  <si>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</si>
  <si>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Lože odláždění</t>
  </si>
  <si>
    <t>Vtok 6*6*0,1=3,600 [A] 
Výtok 10*5*0,1=5,000 [B] 
Celkem: A+B=8,600 [C]</t>
  </si>
  <si>
    <t>451384</t>
  </si>
  <si>
    <t>PODKL VRSTVY ZE ŽELEZOBET DO C25/30 VČET VÝZTUŽE</t>
  </si>
  <si>
    <t>viz výkres SO 201 D.2 příloha 4 
1,325t kari sítě</t>
  </si>
  <si>
    <t>12,9=12,900 [A]</t>
  </si>
  <si>
    <t>- dodání čerstvého betonu (betonové směsi) požadované kvality, jeho uložení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požadovaných konstr. (i ztracené) s úpravou dle požadované kvality povrchu betonu  
- vytvoření kotevních čel, kapes, nálitků, a sedel  
- zřízení všech požadovaných otvorů, kapes, výklenků, prostupů, dutin, drážek a pod., vč. ztížení práce a úprav kolem nich  
- úpravy pro osazení výztuže, doplňkových konstrukcí a vybavení  
- úpravy povrchu pro položení požadované izolace, povlaků a nátěrů, případně vyspravení  
- nátěry zabraňující soudržnost betonu a bednění  
- výplň, těsnění a tmelení spar a spojů  
- opatření povrchů betonu izolací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</si>
  <si>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46251</t>
  </si>
  <si>
    <t>ZÁHOZ Z LOMOVÉHO KAMENE</t>
  </si>
  <si>
    <t>Vývařiště</t>
  </si>
  <si>
    <t>1,5*1,5*1,5=3,375 [A] 
Celkem: A=3,375 [B]</t>
  </si>
  <si>
    <t>položka zahrnuje: 
- dodávku a zához lomového kamene předepsané frakce včetně mimostaveništní a vnitrostaveništní dopravy 
není-li v zadávací dokumentaci uvedeno jinak, jedná se o nakupovaný materiál</t>
  </si>
  <si>
    <t>465512</t>
  </si>
  <si>
    <t>DLAŽBY Z LOMOVÉHO KAMENE NA MC</t>
  </si>
  <si>
    <t>Odláždění koryta vtoku a výtoku</t>
  </si>
  <si>
    <t>Vtok 6*6*0,2=7,200 [A] 
Výtok 10*5*0,2=10,000 [B] 
Celkem: A+B=17,200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</si>
  <si>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</si>
  <si>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467314</t>
  </si>
  <si>
    <t>STUPNĚ A PRAHY VODNÍCH KORYT Z PROSTÉHO BETONU C25/30</t>
  </si>
  <si>
    <t>Betonová přelivná hrana</t>
  </si>
  <si>
    <t>0,4*0,8*1,5*5=2,400 [A] 
Celkem: A=2,400 [B]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</si>
  <si>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</si>
  <si>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467384</t>
  </si>
  <si>
    <t>STUPNĚ A PRAHY VOD KORYT ZE ŽELBET DO C25/30 VČET VÝZT</t>
  </si>
  <si>
    <t>viz výkres SO 201 D.2 příloha 4 
425,9 t výztuže</t>
  </si>
  <si>
    <t>6,9=6,900 [A]</t>
  </si>
  <si>
    <t>položka zahrnuje:  
- nutné zemní práce (hloubení rýh apod.)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</si>
  <si>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76299</t>
  </si>
  <si>
    <t>OSTATNÍ ATYPICKÉ TESAŘSKÉ KONSTRUKCE</t>
  </si>
  <si>
    <t>Zavážecí dráha z dřevěných hranolů 120 x 120 mm</t>
  </si>
  <si>
    <t>Hranoly 0,12*0,12*34,65*2=0,998 [A] 
Propojovací prkna á 600mm 58ks 58*1*0,3*0,028=0,487 [B] 
Celkem: A+B=1,485 [C]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</si>
  <si>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</si>
  <si>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86326</t>
  </si>
  <si>
    <t>POTRUBÍ Z TRUB OCELOVÝCH DN DO 80MM</t>
  </si>
  <si>
    <t>injektážní trubičky ve vrcholu klenby profilu 80/3 mm</t>
  </si>
  <si>
    <t>3*10=30,000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</si>
  <si>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</si>
  <si>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87134</t>
  </si>
  <si>
    <t>POTRUBÍ Z TRUB PLASTOVÝCH TLAKOVÝCH HRDLOVÝCH DN DO 200MM</t>
  </si>
  <si>
    <t>kruhová pevnost SN 12</t>
  </si>
  <si>
    <t>Svodné potrubí 8=8,000 [A] 
Celkem: A=8,000 [B]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</si>
  <si>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</si>
  <si>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89413</t>
  </si>
  <si>
    <t>ŠACHTY KANALIZAČNÍ Z BETON DÍLCŮ NA POTRUBÍ DN DO 200MM</t>
  </si>
  <si>
    <t>? šachta DN 1000, poklop min DN 610 
? výška šachty dle hloubky stávající dešťové kanalizace- odhad 2 m</t>
  </si>
  <si>
    <t>1=1,000 [A] 
Celkem: A=1,000 [B]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</si>
  <si>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</si>
  <si>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9111A1</t>
  </si>
  <si>
    <t>ZÁBRADLÍ SILNIČNÍ S VODOR MADLY - DODÁVKA A MONTÁŽ</t>
  </si>
  <si>
    <t>včetně VTD, viz výkres  SO 201 D.2 příloha 6</t>
  </si>
  <si>
    <t>U vtoku 2,8=2,800 [A] 
U chodníku 12,59=12,590 [B] 
U komunikace 1,205+17,83=19,035 [C] 
U výtoku 2,8=2,800 [D] 
Celkem: A+B+C+D=37,225 [E]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</si>
  <si>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</si>
  <si>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9183J5</t>
  </si>
  <si>
    <t>PROPUSTY Z TRUB PŘES DN 1600MM Z VLNITÉHO PLECHU</t>
  </si>
  <si>
    <t>Flexibilní ocelová konstrukce uzavřeného profilu š. 1,35m, v. 2,35m. Včetně PKO dle projektové dokumentace. Včetně zhotovení atypického napojení trub v místech směrových lomů, včetně VTD</t>
  </si>
  <si>
    <t>33,725=33,725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</si>
  <si>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</si>
  <si>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967158</t>
  </si>
  <si>
    <t>VYBOURÁNÍ ČÁSTÍ KONSTRUKCÍ BETON S ODVOZEM DO 20KM</t>
  </si>
  <si>
    <t>Betonové římsy 2*0,7*5,19+1,6*0,7*4,91=12,765 [A] 
Celkem: A=12,765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</si>
  <si>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</si>
  <si>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441</t>
  </si>
  <si>
    <t>Úprava osvětlení stávajícího přechodu</t>
  </si>
  <si>
    <t>Přebytečný výkopek</t>
  </si>
  <si>
    <t>2=2,000 [A] 
Celkem: A=2,000 [B]</t>
  </si>
  <si>
    <t>Rýha pro uložení kabelu</t>
  </si>
  <si>
    <t>25*1*0,4=10,000 [A] 
Celkem: A=10,000 [B]</t>
  </si>
  <si>
    <t>17411</t>
  </si>
  <si>
    <t>ZÁSYP JAM A RÝH ZEMINOU SE ZHUTNĚNÍM</t>
  </si>
  <si>
    <t>Zpětný zásyp kabelové rýhy</t>
  </si>
  <si>
    <t>10-2=8,000 [A] 
Celkem: A=8,000 [B]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</si>
  <si>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</si>
  <si>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Stožárový základ</t>
  </si>
  <si>
    <t>2*0,5*0,5*1=0,500 [A] 
Celkem: A=0,500 [B]</t>
  </si>
  <si>
    <t>45157</t>
  </si>
  <si>
    <t>PODKLADNÍ A VÝPLŇOVÉ VRSTVY Z KAMENIVA TĚŽENÉHO</t>
  </si>
  <si>
    <t>Pískové lože</t>
  </si>
  <si>
    <t>25*0,4*0,2=2,000 [A] 
Celkem: A=2,000 [B]</t>
  </si>
  <si>
    <t>702211</t>
  </si>
  <si>
    <t>KABELOVÁ CHRÁNIČKA ZEMNÍ DN DO 100 MM</t>
  </si>
  <si>
    <t>31=31,000 [A] 
Celkem: A=31,000 [B]</t>
  </si>
  <si>
    <t>705100</t>
  </si>
  <si>
    <t>ZDĚNÝ PILÍŘ PRO KABELOVOU NEBO ROZVADĚČOVOU SKŘÍŇ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</si>
  <si>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</si>
  <si>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741911</t>
  </si>
  <si>
    <t>UZEMŇOVACÍ VODIČ V ZEMI FEZN DO 120 MM2</t>
  </si>
  <si>
    <t>25=25,000 [A] 
Celkem: A=25,000 [B]</t>
  </si>
  <si>
    <t>1. Položka obsahuje: 
 – přípravu podkladu pro osazení 
 – měření, dělení, spojování, tvarování 
 – ochranný nátěr spojů a při průchodu vodiče nad terén apod. dle příslušných norem 
2. Položka neobsahuje: 
 X 
3. Způsob měření: 
Měří se metr délkový v ose vodiče</t>
  </si>
  <si>
    <t>742H12</t>
  </si>
  <si>
    <t>KABEL NN ČTYŘ- A PĚTIŽÍLOVÝ CU S PLASTOVOU IZOLACÍ OD 4 DO 16 MM2</t>
  </si>
  <si>
    <t>CYKY -J 4x10mm2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</si>
  <si>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</si>
  <si>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742K22</t>
  </si>
  <si>
    <t>UKONČENÍ JEDNOŽÍLOVÉHO KABELU KABELOVOU SPOJKOU OD 4 DO 16 MM2</t>
  </si>
  <si>
    <t>24=24,000 [A] 
Celkem: A=24,000 [B]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</si>
  <si>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</si>
  <si>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</si>
  <si>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</si>
  <si>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</si>
  <si>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743141</t>
  </si>
  <si>
    <t>OSVĚTLOVACÍ STOŽÁR PŘECHODOVÝ DÉLKY DO 8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</si>
  <si>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</si>
  <si>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743151</t>
  </si>
  <si>
    <t>OSVĚTLOVACÍ STOŽÁR - STOŽÁROVÁ ROZVODNICE S 1-2 JISTÍCÍMI PRVKY</t>
  </si>
  <si>
    <t>1. Položka obsahuje:  
 – veškeré příslušenství, technický popis viz. projektová dokumentace  
2. Položka neobsahuje:  
 X  
3. Způsob měření:  
Udává se počet kusů kompletní konstrukce nebo práce.</t>
  </si>
  <si>
    <t>743554</t>
  </si>
  <si>
    <t>SVÍTIDLO VENKOVNÍ VŠEOBECNÉ LED, MIN. IP 44, PŘES 45 W</t>
  </si>
  <si>
    <t>svítidlo na přechodu musí splňovat osvětlenost dle ČSN EN 13201-2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</si>
  <si>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</si>
  <si>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744121</t>
  </si>
  <si>
    <t>ROZVODNICE NN MODULÁRNÍ, MIN. IP 55, TŘÍDA IZOLACE II, DO 24 MODULŮ</t>
  </si>
  <si>
    <t>Rozvodnice RE+R-VO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</si>
  <si>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</si>
  <si>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744R12</t>
  </si>
  <si>
    <t>SVORKA OD 4 DO 16 MM2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</si>
  <si>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</si>
  <si>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</si>
  <si>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</si>
  <si>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 
 – veškeré práce a materiál obsažený v názvu položky 
2. Položka neobsahuje: 
 X 
3. Způsob měření: 
Udává se počet kusů kompletní konstrukce nebo práce.</t>
  </si>
  <si>
    <t>75265</t>
  </si>
  <si>
    <t>Krytí kabelu deskami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</si>
</sst>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'010'!I3</f>
      </c>
      <c s="21">
        <f>'010'!O2</f>
      </c>
      <c s="21">
        <f>C10+D10</f>
      </c>
    </row>
    <row r="11" spans="1:5" ht="12.75" customHeight="1">
      <c r="A11" s="20" t="s">
        <v>97</v>
      </c>
      <c s="20" t="s">
        <v>98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335</v>
      </c>
      <c s="20" t="s">
        <v>336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359</v>
      </c>
      <c s="20" t="s">
        <v>360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430</v>
      </c>
      <c s="20" t="s">
        <v>431</v>
      </c>
      <c s="21">
        <f>'SO 201'!I3</f>
      </c>
      <c s="21">
        <f>'SO 201'!O2</f>
      </c>
      <c s="21">
        <f>C14+D14</f>
      </c>
    </row>
    <row r="15" spans="1:5" ht="12.75" customHeight="1">
      <c r="A15" s="20" t="s">
        <v>527</v>
      </c>
      <c s="20" t="s">
        <v>528</v>
      </c>
      <c s="21">
        <f>'SO 441'!I3</f>
      </c>
      <c s="21">
        <f>'SO 441'!O2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51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59</v>
      </c>
    </row>
    <row r="19" spans="1:5" ht="12.75">
      <c r="A19" s="36" t="s">
        <v>52</v>
      </c>
      <c r="E19" s="37" t="s">
        <v>29</v>
      </c>
    </row>
    <row r="20" spans="1:5" ht="38.2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57</v>
      </c>
      <c s="25" t="s">
        <v>29</v>
      </c>
      <c s="30" t="s">
        <v>58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91.25">
      <c r="A22" s="34" t="s">
        <v>50</v>
      </c>
      <c r="E22" s="35" t="s">
        <v>61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65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66</v>
      </c>
    </row>
    <row r="33" spans="1:16" ht="12.75">
      <c r="A33" s="25" t="s">
        <v>45</v>
      </c>
      <c s="29" t="s">
        <v>70</v>
      </c>
      <c s="29" t="s">
        <v>67</v>
      </c>
      <c s="25" t="s">
        <v>29</v>
      </c>
      <c s="30" t="s">
        <v>68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71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66</v>
      </c>
    </row>
    <row r="37" spans="1:16" ht="12.75">
      <c r="A37" s="25" t="s">
        <v>45</v>
      </c>
      <c s="29" t="s">
        <v>72</v>
      </c>
      <c s="29" t="s">
        <v>73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74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66</v>
      </c>
    </row>
    <row r="41" spans="1:16" ht="12.75">
      <c r="A41" s="25" t="s">
        <v>45</v>
      </c>
      <c s="29" t="s">
        <v>40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77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66</v>
      </c>
    </row>
    <row r="45" spans="1:16" ht="12.75">
      <c r="A45" s="25" t="s">
        <v>45</v>
      </c>
      <c s="29" t="s">
        <v>42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66</v>
      </c>
    </row>
    <row r="49" spans="1:16" ht="12.75">
      <c r="A49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63.75">
      <c r="A50" s="34" t="s">
        <v>50</v>
      </c>
      <c r="E50" s="35" t="s">
        <v>84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85</v>
      </c>
    </row>
    <row r="53" spans="1:16" ht="12.75">
      <c r="A53" s="25" t="s">
        <v>45</v>
      </c>
      <c s="29" t="s">
        <v>86</v>
      </c>
      <c s="29" t="s">
        <v>87</v>
      </c>
      <c s="25" t="s">
        <v>47</v>
      </c>
      <c s="30" t="s">
        <v>88</v>
      </c>
      <c s="31" t="s">
        <v>89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90</v>
      </c>
    </row>
    <row r="55" spans="1:5" ht="12.75">
      <c r="A55" s="36" t="s">
        <v>52</v>
      </c>
      <c r="E55" s="37" t="s">
        <v>47</v>
      </c>
    </row>
    <row r="56" spans="1:5" ht="89.25">
      <c r="A56" t="s">
        <v>53</v>
      </c>
      <c r="E56" s="35" t="s">
        <v>91</v>
      </c>
    </row>
    <row r="57" spans="1:16" ht="12.75">
      <c r="A57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95</v>
      </c>
    </row>
    <row r="59" spans="1:5" ht="12.75">
      <c r="A59" s="36" t="s">
        <v>52</v>
      </c>
      <c r="E59" s="37" t="s">
        <v>47</v>
      </c>
    </row>
    <row r="60" spans="1:5" ht="25.5">
      <c r="A60" t="s">
        <v>53</v>
      </c>
      <c r="E60" s="35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0+O8+O29+O74+O83+O88+O145+O150+O163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</v>
      </c>
      <c s="38">
        <f>0+I8+I29+I74+I83+I88+I145+I150+I163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</v>
      </c>
      <c s="6"/>
      <c s="18" t="s">
        <v>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99</v>
      </c>
      <c s="25" t="s">
        <v>47</v>
      </c>
      <c s="30" t="s">
        <v>100</v>
      </c>
      <c s="31" t="s">
        <v>101</v>
      </c>
      <c s="32">
        <v>334.524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102</v>
      </c>
    </row>
    <row r="11" spans="1:5" ht="89.25">
      <c r="A11" s="36" t="s">
        <v>52</v>
      </c>
      <c r="E11" s="37" t="s">
        <v>103</v>
      </c>
    </row>
    <row r="12" spans="1:5" ht="25.5">
      <c r="A12" t="s">
        <v>53</v>
      </c>
      <c r="E12" s="35" t="s">
        <v>104</v>
      </c>
    </row>
    <row r="13" spans="1:16" ht="12.75">
      <c r="A13" s="25" t="s">
        <v>45</v>
      </c>
      <c s="29" t="s">
        <v>23</v>
      </c>
      <c s="29" t="s">
        <v>105</v>
      </c>
      <c s="25" t="s">
        <v>47</v>
      </c>
      <c s="30" t="s">
        <v>106</v>
      </c>
      <c s="31" t="s">
        <v>101</v>
      </c>
      <c s="32">
        <v>298.178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107</v>
      </c>
    </row>
    <row r="15" spans="1:5" ht="63.75">
      <c r="A15" s="36" t="s">
        <v>52</v>
      </c>
      <c r="E15" s="37" t="s">
        <v>108</v>
      </c>
    </row>
    <row r="16" spans="1:5" ht="25.5">
      <c r="A16" t="s">
        <v>53</v>
      </c>
      <c r="E16" s="35" t="s">
        <v>104</v>
      </c>
    </row>
    <row r="17" spans="1:16" ht="12.75">
      <c r="A17" s="25" t="s">
        <v>45</v>
      </c>
      <c s="29" t="s">
        <v>22</v>
      </c>
      <c s="29" t="s">
        <v>109</v>
      </c>
      <c s="25" t="s">
        <v>47</v>
      </c>
      <c s="30" t="s">
        <v>110</v>
      </c>
      <c s="31" t="s">
        <v>101</v>
      </c>
      <c s="32">
        <v>535.006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51">
      <c r="A19" s="36" t="s">
        <v>52</v>
      </c>
      <c r="E19" s="37" t="s">
        <v>111</v>
      </c>
    </row>
    <row r="20" spans="1:5" ht="12.75">
      <c r="A20" t="s">
        <v>53</v>
      </c>
      <c r="E20" s="35" t="s">
        <v>47</v>
      </c>
    </row>
    <row r="21" spans="1:16" ht="12.75">
      <c r="A21" s="25" t="s">
        <v>45</v>
      </c>
      <c s="29" t="s">
        <v>33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112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6" ht="12.75">
      <c r="A25" s="25" t="s">
        <v>45</v>
      </c>
      <c s="29" t="s">
        <v>35</v>
      </c>
      <c s="29" t="s">
        <v>113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114</v>
      </c>
    </row>
    <row r="27" spans="1:5" ht="12.75">
      <c r="A27" s="36" t="s">
        <v>52</v>
      </c>
      <c r="E27" s="37" t="s">
        <v>47</v>
      </c>
    </row>
    <row r="28" spans="1:5" ht="25.5">
      <c r="A28" t="s">
        <v>53</v>
      </c>
      <c r="E28" s="35" t="s">
        <v>96</v>
      </c>
    </row>
    <row r="29" spans="1:18" ht="12.75" customHeight="1">
      <c r="A29" s="6" t="s">
        <v>43</v>
      </c>
      <c s="6"/>
      <c s="40" t="s">
        <v>29</v>
      </c>
      <c s="6"/>
      <c s="27" t="s">
        <v>115</v>
      </c>
      <c s="6"/>
      <c s="6"/>
      <c s="6"/>
      <c s="41">
        <f>0+Q29</f>
      </c>
      <c r="O29">
        <f>0+R29</f>
      </c>
      <c r="Q29">
        <f>0+I30+I34+I38+I42+I46+I50+I54+I58+I62+I66+I70</f>
      </c>
      <c>
        <f>0+O30+O34+O38+O42+O46+O50+O54+O58+O62+O66+O70</f>
      </c>
    </row>
    <row r="30" spans="1:16" ht="25.5">
      <c r="A30" s="25" t="s">
        <v>45</v>
      </c>
      <c s="29" t="s">
        <v>37</v>
      </c>
      <c s="29" t="s">
        <v>116</v>
      </c>
      <c s="25" t="s">
        <v>47</v>
      </c>
      <c s="30" t="s">
        <v>117</v>
      </c>
      <c s="31" t="s">
        <v>101</v>
      </c>
      <c s="32">
        <v>703.954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118</v>
      </c>
    </row>
    <row r="32" spans="1:5" ht="114.75">
      <c r="A32" s="36" t="s">
        <v>52</v>
      </c>
      <c r="E32" s="37" t="s">
        <v>119</v>
      </c>
    </row>
    <row r="33" spans="1:5" ht="63.75">
      <c r="A33" t="s">
        <v>53</v>
      </c>
      <c r="E33" s="35" t="s">
        <v>120</v>
      </c>
    </row>
    <row r="34" spans="1:16" ht="25.5">
      <c r="A34" s="25" t="s">
        <v>45</v>
      </c>
      <c s="29" t="s">
        <v>70</v>
      </c>
      <c s="29" t="s">
        <v>121</v>
      </c>
      <c s="25" t="s">
        <v>47</v>
      </c>
      <c s="30" t="s">
        <v>122</v>
      </c>
      <c s="31" t="s">
        <v>101</v>
      </c>
      <c s="32">
        <v>563.478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123</v>
      </c>
    </row>
    <row r="36" spans="1:5" ht="114.75">
      <c r="A36" s="36" t="s">
        <v>52</v>
      </c>
      <c r="E36" s="37" t="s">
        <v>124</v>
      </c>
    </row>
    <row r="37" spans="1:5" ht="63.75">
      <c r="A37" t="s">
        <v>53</v>
      </c>
      <c r="E37" s="35" t="s">
        <v>120</v>
      </c>
    </row>
    <row r="38" spans="1:16" ht="25.5">
      <c r="A38" s="25" t="s">
        <v>45</v>
      </c>
      <c s="29" t="s">
        <v>72</v>
      </c>
      <c s="29" t="s">
        <v>125</v>
      </c>
      <c s="25" t="s">
        <v>47</v>
      </c>
      <c s="30" t="s">
        <v>126</v>
      </c>
      <c s="31" t="s">
        <v>101</v>
      </c>
      <c s="32">
        <v>148.656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127</v>
      </c>
    </row>
    <row r="40" spans="1:5" ht="51">
      <c r="A40" s="36" t="s">
        <v>52</v>
      </c>
      <c r="E40" s="37" t="s">
        <v>128</v>
      </c>
    </row>
    <row r="41" spans="1:5" ht="63.75">
      <c r="A41" t="s">
        <v>53</v>
      </c>
      <c r="E41" s="35" t="s">
        <v>120</v>
      </c>
    </row>
    <row r="42" spans="1:16" ht="12.75">
      <c r="A42" s="25" t="s">
        <v>45</v>
      </c>
      <c s="29" t="s">
        <v>40</v>
      </c>
      <c s="29" t="s">
        <v>129</v>
      </c>
      <c s="25" t="s">
        <v>47</v>
      </c>
      <c s="30" t="s">
        <v>130</v>
      </c>
      <c s="31" t="s">
        <v>101</v>
      </c>
      <c s="32">
        <v>526.682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127</v>
      </c>
    </row>
    <row r="44" spans="1:5" ht="127.5">
      <c r="A44" s="36" t="s">
        <v>52</v>
      </c>
      <c r="E44" s="37" t="s">
        <v>131</v>
      </c>
    </row>
    <row r="45" spans="1:5" ht="63.75">
      <c r="A45" t="s">
        <v>53</v>
      </c>
      <c r="E45" s="35" t="s">
        <v>120</v>
      </c>
    </row>
    <row r="46" spans="1:16" ht="12.75">
      <c r="A46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101</v>
      </c>
      <c s="32">
        <v>71.7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134</v>
      </c>
    </row>
    <row r="48" spans="1:5" ht="25.5">
      <c r="A48" s="36" t="s">
        <v>52</v>
      </c>
      <c r="E48" s="37" t="s">
        <v>135</v>
      </c>
    </row>
    <row r="49" spans="1:5" ht="38.25">
      <c r="A49" t="s">
        <v>53</v>
      </c>
      <c r="E49" s="35" t="s">
        <v>136</v>
      </c>
    </row>
    <row r="50" spans="1:16" ht="12.75">
      <c r="A50" s="25" t="s">
        <v>45</v>
      </c>
      <c s="29" t="s">
        <v>81</v>
      </c>
      <c s="29" t="s">
        <v>137</v>
      </c>
      <c s="25" t="s">
        <v>47</v>
      </c>
      <c s="30" t="s">
        <v>138</v>
      </c>
      <c s="31" t="s">
        <v>101</v>
      </c>
      <c s="32">
        <v>1273.806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139</v>
      </c>
    </row>
    <row r="52" spans="1:5" ht="114.75">
      <c r="A52" s="36" t="s">
        <v>52</v>
      </c>
      <c r="E52" s="37" t="s">
        <v>140</v>
      </c>
    </row>
    <row r="53" spans="1:5" ht="369.75">
      <c r="A53" t="s">
        <v>53</v>
      </c>
      <c r="E53" s="35" t="s">
        <v>141</v>
      </c>
    </row>
    <row r="54" spans="1:16" ht="12.75">
      <c r="A54" s="25" t="s">
        <v>45</v>
      </c>
      <c s="29" t="s">
        <v>86</v>
      </c>
      <c s="29" t="s">
        <v>142</v>
      </c>
      <c s="25" t="s">
        <v>47</v>
      </c>
      <c s="30" t="s">
        <v>143</v>
      </c>
      <c s="31" t="s">
        <v>101</v>
      </c>
      <c s="32">
        <v>71.7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6" t="s">
        <v>52</v>
      </c>
      <c r="E56" s="37" t="s">
        <v>135</v>
      </c>
    </row>
    <row r="57" spans="1:5" ht="242.25">
      <c r="A57" t="s">
        <v>53</v>
      </c>
      <c r="E57" s="35" t="s">
        <v>144</v>
      </c>
    </row>
    <row r="58" spans="1:16" ht="12.75">
      <c r="A58" s="25" t="s">
        <v>45</v>
      </c>
      <c s="29" t="s">
        <v>92</v>
      </c>
      <c s="29" t="s">
        <v>145</v>
      </c>
      <c s="25" t="s">
        <v>47</v>
      </c>
      <c s="30" t="s">
        <v>146</v>
      </c>
      <c s="31" t="s">
        <v>101</v>
      </c>
      <c s="32">
        <v>35.85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147</v>
      </c>
    </row>
    <row r="60" spans="1:5" ht="25.5">
      <c r="A60" s="36" t="s">
        <v>52</v>
      </c>
      <c r="E60" s="37" t="s">
        <v>148</v>
      </c>
    </row>
    <row r="61" spans="1:5" ht="242.25">
      <c r="A61" t="s">
        <v>53</v>
      </c>
      <c r="E61" s="35" t="s">
        <v>144</v>
      </c>
    </row>
    <row r="62" spans="1:16" ht="12.75">
      <c r="A6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152</v>
      </c>
      <c s="32">
        <v>5658.472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52</v>
      </c>
      <c r="E64" s="37" t="s">
        <v>153</v>
      </c>
    </row>
    <row r="65" spans="1:5" ht="25.5">
      <c r="A65" t="s">
        <v>53</v>
      </c>
      <c r="E65" s="35" t="s">
        <v>154</v>
      </c>
    </row>
    <row r="66" spans="1:16" ht="12.75">
      <c r="A66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152</v>
      </c>
      <c s="32">
        <v>239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25.5">
      <c r="A68" s="36" t="s">
        <v>52</v>
      </c>
      <c r="E68" s="37" t="s">
        <v>158</v>
      </c>
    </row>
    <row r="69" spans="1:5" ht="38.25">
      <c r="A69" t="s">
        <v>53</v>
      </c>
      <c r="E69" s="35" t="s">
        <v>159</v>
      </c>
    </row>
    <row r="70" spans="1:16" ht="12.75">
      <c r="A70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152</v>
      </c>
      <c s="32">
        <v>239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25.5">
      <c r="A72" s="36" t="s">
        <v>52</v>
      </c>
      <c r="E72" s="37" t="s">
        <v>158</v>
      </c>
    </row>
    <row r="73" spans="1:5" ht="25.5">
      <c r="A73" t="s">
        <v>53</v>
      </c>
      <c r="E73" s="35" t="s">
        <v>163</v>
      </c>
    </row>
    <row r="74" spans="1:18" ht="12.75" customHeight="1">
      <c r="A74" s="6" t="s">
        <v>43</v>
      </c>
      <c s="6"/>
      <c s="40" t="s">
        <v>23</v>
      </c>
      <c s="6"/>
      <c s="27" t="s">
        <v>164</v>
      </c>
      <c s="6"/>
      <c s="6"/>
      <c s="6"/>
      <c s="41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168</v>
      </c>
      <c s="32">
        <v>1433.4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25.5">
      <c r="A77" s="36" t="s">
        <v>52</v>
      </c>
      <c r="E77" s="37" t="s">
        <v>169</v>
      </c>
    </row>
    <row r="78" spans="1:5" ht="165.75">
      <c r="A78" t="s">
        <v>53</v>
      </c>
      <c r="E78" s="35" t="s">
        <v>170</v>
      </c>
    </row>
    <row r="79" spans="1:16" ht="12.75">
      <c r="A79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152</v>
      </c>
      <c s="32">
        <v>3010.14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25.5">
      <c r="A81" s="36" t="s">
        <v>52</v>
      </c>
      <c r="E81" s="37" t="s">
        <v>174</v>
      </c>
    </row>
    <row r="82" spans="1:5" ht="114.75">
      <c r="A82" t="s">
        <v>53</v>
      </c>
      <c r="E82" s="35" t="s">
        <v>175</v>
      </c>
    </row>
    <row r="83" spans="1:18" ht="12.75" customHeight="1">
      <c r="A83" s="6" t="s">
        <v>43</v>
      </c>
      <c s="6"/>
      <c s="40" t="s">
        <v>33</v>
      </c>
      <c s="6"/>
      <c s="27" t="s">
        <v>176</v>
      </c>
      <c s="6"/>
      <c s="6"/>
      <c s="6"/>
      <c s="41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101</v>
      </c>
      <c s="32">
        <v>17.4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180</v>
      </c>
    </row>
    <row r="86" spans="1:5" ht="25.5">
      <c r="A86" s="36" t="s">
        <v>52</v>
      </c>
      <c r="E86" s="37" t="s">
        <v>181</v>
      </c>
    </row>
    <row r="87" spans="1:5" ht="369.75">
      <c r="A87" t="s">
        <v>53</v>
      </c>
      <c r="E87" s="35" t="s">
        <v>182</v>
      </c>
    </row>
    <row r="88" spans="1:18" ht="12.75" customHeight="1">
      <c r="A88" s="6" t="s">
        <v>43</v>
      </c>
      <c s="6"/>
      <c s="40" t="s">
        <v>35</v>
      </c>
      <c s="6"/>
      <c s="27" t="s">
        <v>183</v>
      </c>
      <c s="6"/>
      <c s="6"/>
      <c s="6"/>
      <c s="41">
        <f>0+Q88</f>
      </c>
      <c r="O88">
        <f>0+R88</f>
      </c>
      <c r="Q88">
        <f>0+I89+I93+I97+I101+I105+I109+I113+I117+I121+I125+I129+I133+I137+I141</f>
      </c>
      <c>
        <f>0+O89+O93+O97+O101+O105+O109+O113+O117+O121+O125+O129+O133+O137+O141</f>
      </c>
    </row>
    <row r="89" spans="1:16" ht="12.75">
      <c r="A89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152</v>
      </c>
      <c s="32">
        <v>5550.472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187</v>
      </c>
    </row>
    <row r="91" spans="1:5" ht="38.25">
      <c r="A91" s="36" t="s">
        <v>52</v>
      </c>
      <c r="E91" s="37" t="s">
        <v>188</v>
      </c>
    </row>
    <row r="92" spans="1:5" ht="127.5">
      <c r="A92" t="s">
        <v>53</v>
      </c>
      <c r="E92" s="35" t="s">
        <v>189</v>
      </c>
    </row>
    <row r="93" spans="1:16" ht="12.75">
      <c r="A93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152</v>
      </c>
      <c s="32">
        <v>5578.005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193</v>
      </c>
    </row>
    <row r="95" spans="1:5" ht="63.75">
      <c r="A95" s="36" t="s">
        <v>52</v>
      </c>
      <c r="E95" s="37" t="s">
        <v>194</v>
      </c>
    </row>
    <row r="96" spans="1:5" ht="51">
      <c r="A96" t="s">
        <v>53</v>
      </c>
      <c r="E96" s="35" t="s">
        <v>195</v>
      </c>
    </row>
    <row r="97" spans="1:16" ht="12.75">
      <c r="A97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152</v>
      </c>
      <c s="32">
        <v>243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193</v>
      </c>
    </row>
    <row r="99" spans="1:5" ht="38.25">
      <c r="A99" s="36" t="s">
        <v>52</v>
      </c>
      <c r="E99" s="37" t="s">
        <v>199</v>
      </c>
    </row>
    <row r="100" spans="1:5" ht="51">
      <c r="A100" t="s">
        <v>53</v>
      </c>
      <c r="E100" s="35" t="s">
        <v>195</v>
      </c>
    </row>
    <row r="101" spans="1:16" ht="12.75">
      <c r="A101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152</v>
      </c>
      <c s="32">
        <v>5550.472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38.25">
      <c r="A103" s="36" t="s">
        <v>52</v>
      </c>
      <c r="E103" s="37" t="s">
        <v>188</v>
      </c>
    </row>
    <row r="104" spans="1:5" ht="51">
      <c r="A104" t="s">
        <v>53</v>
      </c>
      <c r="E104" s="35" t="s">
        <v>195</v>
      </c>
    </row>
    <row r="105" spans="1:16" ht="12.75">
      <c r="A105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152</v>
      </c>
      <c s="32">
        <v>5550.472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206</v>
      </c>
    </row>
    <row r="107" spans="1:5" ht="38.25">
      <c r="A107" s="36" t="s">
        <v>52</v>
      </c>
      <c r="E107" s="37" t="s">
        <v>188</v>
      </c>
    </row>
    <row r="108" spans="1:5" ht="51">
      <c r="A108" t="s">
        <v>53</v>
      </c>
      <c r="E108" s="35" t="s">
        <v>207</v>
      </c>
    </row>
    <row r="109" spans="1:16" ht="12.75">
      <c r="A109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152</v>
      </c>
      <c s="32">
        <v>6016.472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211</v>
      </c>
    </row>
    <row r="111" spans="1:5" ht="51">
      <c r="A111" s="36" t="s">
        <v>52</v>
      </c>
      <c r="E111" s="37" t="s">
        <v>212</v>
      </c>
    </row>
    <row r="112" spans="1:5" ht="51">
      <c r="A112" t="s">
        <v>53</v>
      </c>
      <c r="E112" s="35" t="s">
        <v>207</v>
      </c>
    </row>
    <row r="113" spans="1:16" ht="12.75">
      <c r="A113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152</v>
      </c>
      <c s="32">
        <v>266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216</v>
      </c>
    </row>
    <row r="115" spans="1:5" ht="25.5">
      <c r="A115" s="36" t="s">
        <v>52</v>
      </c>
      <c r="E115" s="37" t="s">
        <v>217</v>
      </c>
    </row>
    <row r="116" spans="1:5" ht="51">
      <c r="A116" t="s">
        <v>53</v>
      </c>
      <c r="E116" s="35" t="s">
        <v>218</v>
      </c>
    </row>
    <row r="117" spans="1:16" ht="12.75">
      <c r="A117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152</v>
      </c>
      <c s="32">
        <v>6016.472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222</v>
      </c>
    </row>
    <row r="119" spans="1:5" ht="51">
      <c r="A119" s="36" t="s">
        <v>52</v>
      </c>
      <c r="E119" s="37" t="s">
        <v>212</v>
      </c>
    </row>
    <row r="120" spans="1:5" ht="140.25">
      <c r="A120" t="s">
        <v>53</v>
      </c>
      <c r="E120" s="35" t="s">
        <v>223</v>
      </c>
    </row>
    <row r="121" spans="1:16" ht="12.75">
      <c r="A121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152</v>
      </c>
      <c s="32">
        <v>5550.472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227</v>
      </c>
    </row>
    <row r="123" spans="1:5" ht="38.25">
      <c r="A123" s="36" t="s">
        <v>52</v>
      </c>
      <c r="E123" s="37" t="s">
        <v>188</v>
      </c>
    </row>
    <row r="124" spans="1:5" ht="140.25">
      <c r="A124" t="s">
        <v>53</v>
      </c>
      <c r="E124" s="35" t="s">
        <v>223</v>
      </c>
    </row>
    <row r="125" spans="1:16" ht="12.75">
      <c r="A125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152</v>
      </c>
      <c s="32">
        <v>162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25.5">
      <c r="A127" s="36" t="s">
        <v>52</v>
      </c>
      <c r="E127" s="37" t="s">
        <v>231</v>
      </c>
    </row>
    <row r="128" spans="1:5" ht="25.5">
      <c r="A128" t="s">
        <v>53</v>
      </c>
      <c r="E128" s="35" t="s">
        <v>232</v>
      </c>
    </row>
    <row r="129" spans="1:16" ht="25.5">
      <c r="A129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152</v>
      </c>
      <c s="32">
        <v>162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236</v>
      </c>
    </row>
    <row r="131" spans="1:5" ht="25.5">
      <c r="A131" s="36" t="s">
        <v>52</v>
      </c>
      <c r="E131" s="37" t="s">
        <v>231</v>
      </c>
    </row>
    <row r="132" spans="1:5" ht="140.25">
      <c r="A132" t="s">
        <v>53</v>
      </c>
      <c r="E132" s="35" t="s">
        <v>237</v>
      </c>
    </row>
    <row r="133" spans="1:16" ht="12.75">
      <c r="A133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152</v>
      </c>
      <c s="32">
        <v>27.533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38.25">
      <c r="A135" s="36" t="s">
        <v>52</v>
      </c>
      <c r="E135" s="37" t="s">
        <v>241</v>
      </c>
    </row>
    <row r="136" spans="1:5" ht="153">
      <c r="A136" t="s">
        <v>53</v>
      </c>
      <c r="E136" s="35" t="s">
        <v>242</v>
      </c>
    </row>
    <row r="137" spans="1:16" ht="25.5">
      <c r="A137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152</v>
      </c>
      <c s="32">
        <v>116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246</v>
      </c>
    </row>
    <row r="139" spans="1:5" ht="25.5">
      <c r="A139" s="36" t="s">
        <v>52</v>
      </c>
      <c r="E139" s="37" t="s">
        <v>247</v>
      </c>
    </row>
    <row r="140" spans="1:5" ht="153">
      <c r="A140" t="s">
        <v>53</v>
      </c>
      <c r="E140" s="35" t="s">
        <v>242</v>
      </c>
    </row>
    <row r="141" spans="1:16" ht="12.75">
      <c r="A141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168</v>
      </c>
      <c s="32">
        <v>112.24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25.5">
      <c r="A143" s="36" t="s">
        <v>52</v>
      </c>
      <c r="E143" s="37" t="s">
        <v>251</v>
      </c>
    </row>
    <row r="144" spans="1:5" ht="38.25">
      <c r="A144" t="s">
        <v>53</v>
      </c>
      <c r="E144" s="35" t="s">
        <v>252</v>
      </c>
    </row>
    <row r="145" spans="1:18" ht="12.75" customHeight="1">
      <c r="A145" s="6" t="s">
        <v>43</v>
      </c>
      <c s="6"/>
      <c s="40" t="s">
        <v>70</v>
      </c>
      <c s="6"/>
      <c s="27" t="s">
        <v>253</v>
      </c>
      <c s="6"/>
      <c s="6"/>
      <c s="6"/>
      <c s="41">
        <f>0+Q145</f>
      </c>
      <c r="O145">
        <f>0+R145</f>
      </c>
      <c r="Q145">
        <f>0+I146</f>
      </c>
      <c>
        <f>0+O146</f>
      </c>
    </row>
    <row r="146" spans="1:16" ht="12.75">
      <c r="A146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168</v>
      </c>
      <c s="32">
        <v>26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257</v>
      </c>
    </row>
    <row r="148" spans="1:5" ht="25.5">
      <c r="A148" s="36" t="s">
        <v>52</v>
      </c>
      <c r="E148" s="37" t="s">
        <v>258</v>
      </c>
    </row>
    <row r="149" spans="1:5" ht="102">
      <c r="A149" t="s">
        <v>53</v>
      </c>
      <c r="E149" s="35" t="s">
        <v>259</v>
      </c>
    </row>
    <row r="150" spans="1:18" ht="12.75" customHeight="1">
      <c r="A150" s="6" t="s">
        <v>43</v>
      </c>
      <c s="6"/>
      <c s="40" t="s">
        <v>72</v>
      </c>
      <c s="6"/>
      <c s="27" t="s">
        <v>260</v>
      </c>
      <c s="6"/>
      <c s="6"/>
      <c s="6"/>
      <c s="41">
        <f>0+Q150</f>
      </c>
      <c r="O150">
        <f>0+R150</f>
      </c>
      <c r="Q150">
        <f>0+I151+I155+I159</f>
      </c>
      <c>
        <f>0+O151+O155+O159</f>
      </c>
    </row>
    <row r="151" spans="1:16" ht="12.75">
      <c r="A151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89</v>
      </c>
      <c s="32">
        <v>3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264</v>
      </c>
    </row>
    <row r="153" spans="1:5" ht="25.5">
      <c r="A153" s="36" t="s">
        <v>52</v>
      </c>
      <c r="E153" s="37" t="s">
        <v>265</v>
      </c>
    </row>
    <row r="154" spans="1:5" ht="76.5">
      <c r="A154" t="s">
        <v>53</v>
      </c>
      <c r="E154" s="35" t="s">
        <v>266</v>
      </c>
    </row>
    <row r="155" spans="1:16" ht="12.75">
      <c r="A155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89</v>
      </c>
      <c s="32">
        <v>3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270</v>
      </c>
    </row>
    <row r="157" spans="1:5" ht="25.5">
      <c r="A157" s="36" t="s">
        <v>52</v>
      </c>
      <c r="E157" s="37" t="s">
        <v>265</v>
      </c>
    </row>
    <row r="158" spans="1:5" ht="25.5">
      <c r="A158" t="s">
        <v>53</v>
      </c>
      <c r="E158" s="35" t="s">
        <v>271</v>
      </c>
    </row>
    <row r="159" spans="1:16" ht="12.75">
      <c r="A159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89</v>
      </c>
      <c s="32">
        <v>3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47</v>
      </c>
    </row>
    <row r="161" spans="1:5" ht="25.5">
      <c r="A161" s="36" t="s">
        <v>52</v>
      </c>
      <c r="E161" s="37" t="s">
        <v>275</v>
      </c>
    </row>
    <row r="162" spans="1:5" ht="12.75">
      <c r="A162" t="s">
        <v>53</v>
      </c>
      <c r="E162" s="35" t="s">
        <v>276</v>
      </c>
    </row>
    <row r="163" spans="1:18" ht="12.75" customHeight="1">
      <c r="A163" s="6" t="s">
        <v>43</v>
      </c>
      <c s="6"/>
      <c s="40" t="s">
        <v>40</v>
      </c>
      <c s="6"/>
      <c s="27" t="s">
        <v>277</v>
      </c>
      <c s="6"/>
      <c s="6"/>
      <c s="6"/>
      <c s="41">
        <f>0+Q163</f>
      </c>
      <c r="O163">
        <f>0+R163</f>
      </c>
      <c r="Q163">
        <f>0+I164+I168+I172+I176+I180+I184+I188+I192+I196+I200+I204+I208</f>
      </c>
      <c>
        <f>0+O164+O168+O172+O176+O180+O184+O188+O192+O196+O200+O204+O208</f>
      </c>
    </row>
    <row r="164" spans="1:16" ht="25.5">
      <c r="A164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168</v>
      </c>
      <c s="32">
        <v>34.4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281</v>
      </c>
    </row>
    <row r="166" spans="1:5" ht="25.5">
      <c r="A166" s="36" t="s">
        <v>52</v>
      </c>
      <c r="E166" s="37" t="s">
        <v>282</v>
      </c>
    </row>
    <row r="167" spans="1:5" ht="127.5">
      <c r="A167" t="s">
        <v>53</v>
      </c>
      <c r="E167" s="35" t="s">
        <v>283</v>
      </c>
    </row>
    <row r="168" spans="1:16" ht="25.5">
      <c r="A168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168</v>
      </c>
      <c s="32">
        <v>32.4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287</v>
      </c>
    </row>
    <row r="170" spans="1:5" ht="12.75">
      <c r="A170" s="36" t="s">
        <v>52</v>
      </c>
      <c r="E170" s="37" t="s">
        <v>47</v>
      </c>
    </row>
    <row r="171" spans="1:5" ht="38.25">
      <c r="A171" t="s">
        <v>53</v>
      </c>
      <c r="E171" s="35" t="s">
        <v>288</v>
      </c>
    </row>
    <row r="172" spans="1:16" ht="12.75">
      <c r="A172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89</v>
      </c>
      <c s="32">
        <v>31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25.5">
      <c r="A174" s="36" t="s">
        <v>52</v>
      </c>
      <c r="E174" s="37" t="s">
        <v>292</v>
      </c>
    </row>
    <row r="175" spans="1:5" ht="51">
      <c r="A175" t="s">
        <v>53</v>
      </c>
      <c r="E175" s="35" t="s">
        <v>293</v>
      </c>
    </row>
    <row r="176" spans="1:16" ht="12.75">
      <c r="A176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89</v>
      </c>
      <c s="32">
        <v>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25.5">
      <c r="A178" s="36" t="s">
        <v>52</v>
      </c>
      <c r="E178" s="37" t="s">
        <v>297</v>
      </c>
    </row>
    <row r="179" spans="1:5" ht="12.75">
      <c r="A179" t="s">
        <v>53</v>
      </c>
      <c r="E179" s="35" t="s">
        <v>298</v>
      </c>
    </row>
    <row r="180" spans="1:16" ht="25.5">
      <c r="A180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89</v>
      </c>
      <c s="32">
        <v>6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47</v>
      </c>
    </row>
    <row r="182" spans="1:5" ht="51">
      <c r="A182" s="36" t="s">
        <v>52</v>
      </c>
      <c r="E182" s="37" t="s">
        <v>302</v>
      </c>
    </row>
    <row r="183" spans="1:5" ht="25.5">
      <c r="A183" t="s">
        <v>53</v>
      </c>
      <c r="E183" s="35" t="s">
        <v>303</v>
      </c>
    </row>
    <row r="184" spans="1:16" ht="25.5">
      <c r="A184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152</v>
      </c>
      <c s="32">
        <v>630.062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89.25">
      <c r="A186" s="36" t="s">
        <v>52</v>
      </c>
      <c r="E186" s="37" t="s">
        <v>307</v>
      </c>
    </row>
    <row r="187" spans="1:5" ht="38.25">
      <c r="A187" t="s">
        <v>53</v>
      </c>
      <c r="E187" s="35" t="s">
        <v>308</v>
      </c>
    </row>
    <row r="188" spans="1:16" ht="25.5">
      <c r="A188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152</v>
      </c>
      <c s="32">
        <v>630.062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312</v>
      </c>
    </row>
    <row r="190" spans="1:5" ht="89.25">
      <c r="A190" s="36" t="s">
        <v>52</v>
      </c>
      <c r="E190" s="37" t="s">
        <v>307</v>
      </c>
    </row>
    <row r="191" spans="1:5" ht="38.25">
      <c r="A191" t="s">
        <v>53</v>
      </c>
      <c r="E191" s="35" t="s">
        <v>308</v>
      </c>
    </row>
    <row r="192" spans="1:16" ht="12.75">
      <c r="A192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168</v>
      </c>
      <c s="32">
        <v>12.59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47</v>
      </c>
    </row>
    <row r="194" spans="1:5" ht="25.5">
      <c r="A194" s="36" t="s">
        <v>52</v>
      </c>
      <c r="E194" s="37" t="s">
        <v>316</v>
      </c>
    </row>
    <row r="195" spans="1:5" ht="51">
      <c r="A195" t="s">
        <v>53</v>
      </c>
      <c r="E195" s="35" t="s">
        <v>317</v>
      </c>
    </row>
    <row r="196" spans="1:16" ht="12.75">
      <c r="A196" s="25" t="s">
        <v>45</v>
      </c>
      <c s="29" t="s">
        <v>318</v>
      </c>
      <c s="29" t="s">
        <v>319</v>
      </c>
      <c s="25" t="s">
        <v>47</v>
      </c>
      <c s="30" t="s">
        <v>320</v>
      </c>
      <c s="31" t="s">
        <v>168</v>
      </c>
      <c s="32">
        <v>30.42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25.5">
      <c r="A198" s="36" t="s">
        <v>52</v>
      </c>
      <c r="E198" s="37" t="s">
        <v>321</v>
      </c>
    </row>
    <row r="199" spans="1:5" ht="51">
      <c r="A199" t="s">
        <v>53</v>
      </c>
      <c r="E199" s="35" t="s">
        <v>317</v>
      </c>
    </row>
    <row r="200" spans="1:16" ht="12.75">
      <c r="A200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168</v>
      </c>
      <c s="32">
        <v>15.24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25.5">
      <c r="A202" s="36" t="s">
        <v>52</v>
      </c>
      <c r="E202" s="37" t="s">
        <v>325</v>
      </c>
    </row>
    <row r="203" spans="1:5" ht="25.5">
      <c r="A203" t="s">
        <v>53</v>
      </c>
      <c r="E203" s="35" t="s">
        <v>326</v>
      </c>
    </row>
    <row r="204" spans="1:16" ht="12.75">
      <c r="A204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168</v>
      </c>
      <c s="32">
        <v>112.24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25.5">
      <c r="A206" s="36" t="s">
        <v>52</v>
      </c>
      <c r="E206" s="37" t="s">
        <v>251</v>
      </c>
    </row>
    <row r="207" spans="1:5" ht="25.5">
      <c r="A207" t="s">
        <v>53</v>
      </c>
      <c r="E207" s="35" t="s">
        <v>326</v>
      </c>
    </row>
    <row r="208" spans="1:16" ht="12.75">
      <c r="A208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152</v>
      </c>
      <c s="32">
        <v>466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12.75">
      <c r="A210" s="36" t="s">
        <v>52</v>
      </c>
      <c r="E210" s="37" t="s">
        <v>333</v>
      </c>
    </row>
    <row r="211" spans="1:5" ht="25.5">
      <c r="A211" t="s">
        <v>53</v>
      </c>
      <c r="E211" s="35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0+O8+O13+O18+O23+O32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335</v>
      </c>
      <c s="38">
        <f>0+I8+I13+I18+I23+I32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335</v>
      </c>
      <c s="6"/>
      <c s="18" t="s">
        <v>336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99</v>
      </c>
      <c s="25" t="s">
        <v>47</v>
      </c>
      <c s="30" t="s">
        <v>100</v>
      </c>
      <c s="31" t="s">
        <v>101</v>
      </c>
      <c s="32">
        <v>16.055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337</v>
      </c>
    </row>
    <row r="11" spans="1:5" ht="25.5">
      <c r="A11" s="36" t="s">
        <v>52</v>
      </c>
      <c r="E11" s="37" t="s">
        <v>338</v>
      </c>
    </row>
    <row r="12" spans="1:5" ht="25.5">
      <c r="A12" t="s">
        <v>53</v>
      </c>
      <c r="E12" s="35" t="s">
        <v>104</v>
      </c>
    </row>
    <row r="13" spans="1:18" ht="12.75" customHeight="1">
      <c r="A13" s="6" t="s">
        <v>43</v>
      </c>
      <c s="6"/>
      <c s="40" t="s">
        <v>29</v>
      </c>
      <c s="6"/>
      <c s="27" t="s">
        <v>115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12.75">
      <c r="A14" s="25" t="s">
        <v>45</v>
      </c>
      <c s="29" t="s">
        <v>23</v>
      </c>
      <c s="29" t="s">
        <v>339</v>
      </c>
      <c s="25" t="s">
        <v>47</v>
      </c>
      <c s="30" t="s">
        <v>340</v>
      </c>
      <c s="31" t="s">
        <v>101</v>
      </c>
      <c s="32">
        <v>16.055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38.25">
      <c r="A16" s="36" t="s">
        <v>52</v>
      </c>
      <c r="E16" s="37" t="s">
        <v>341</v>
      </c>
    </row>
    <row r="17" spans="1:5" ht="318.75">
      <c r="A17" t="s">
        <v>53</v>
      </c>
      <c r="E17" s="35" t="s">
        <v>342</v>
      </c>
    </row>
    <row r="18" spans="1:18" ht="12.75" customHeight="1">
      <c r="A18" s="6" t="s">
        <v>43</v>
      </c>
      <c s="6"/>
      <c s="40" t="s">
        <v>33</v>
      </c>
      <c s="6"/>
      <c s="27" t="s">
        <v>176</v>
      </c>
      <c s="6"/>
      <c s="6"/>
      <c s="6"/>
      <c s="41">
        <f>0+Q18</f>
      </c>
      <c r="O18">
        <f>0+R18</f>
      </c>
      <c r="Q18">
        <f>0+I19</f>
      </c>
      <c>
        <f>0+O19</f>
      </c>
    </row>
    <row r="19" spans="1:16" ht="12.75">
      <c r="A19" s="25" t="s">
        <v>45</v>
      </c>
      <c s="29" t="s">
        <v>22</v>
      </c>
      <c s="29" t="s">
        <v>343</v>
      </c>
      <c s="25" t="s">
        <v>47</v>
      </c>
      <c s="30" t="s">
        <v>344</v>
      </c>
      <c s="31" t="s">
        <v>101</v>
      </c>
      <c s="32">
        <v>4.816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25.5">
      <c r="A21" s="36" t="s">
        <v>52</v>
      </c>
      <c r="E21" s="37" t="s">
        <v>345</v>
      </c>
    </row>
    <row r="22" spans="1:5" ht="38.25">
      <c r="A22" t="s">
        <v>53</v>
      </c>
      <c r="E22" s="35" t="s">
        <v>346</v>
      </c>
    </row>
    <row r="23" spans="1:18" ht="12.75" customHeight="1">
      <c r="A23" s="6" t="s">
        <v>43</v>
      </c>
      <c s="6"/>
      <c s="40" t="s">
        <v>35</v>
      </c>
      <c s="6"/>
      <c s="27" t="s">
        <v>183</v>
      </c>
      <c s="6"/>
      <c s="6"/>
      <c s="6"/>
      <c s="41">
        <f>0+Q23</f>
      </c>
      <c r="O23">
        <f>0+R23</f>
      </c>
      <c r="Q23">
        <f>0+I24+I28</f>
      </c>
      <c>
        <f>0+O24+O28</f>
      </c>
    </row>
    <row r="24" spans="1:16" ht="12.75">
      <c r="A24" s="25" t="s">
        <v>45</v>
      </c>
      <c s="29" t="s">
        <v>33</v>
      </c>
      <c s="29" t="s">
        <v>347</v>
      </c>
      <c s="25" t="s">
        <v>47</v>
      </c>
      <c s="30" t="s">
        <v>348</v>
      </c>
      <c s="31" t="s">
        <v>101</v>
      </c>
      <c s="32">
        <v>0.675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349</v>
      </c>
    </row>
    <row r="26" spans="1:5" ht="25.5">
      <c r="A26" s="36" t="s">
        <v>52</v>
      </c>
      <c r="E26" s="37" t="s">
        <v>350</v>
      </c>
    </row>
    <row r="27" spans="1:5" ht="140.25">
      <c r="A27" t="s">
        <v>53</v>
      </c>
      <c r="E27" s="35" t="s">
        <v>237</v>
      </c>
    </row>
    <row r="28" spans="1:16" ht="12.75">
      <c r="A28" s="25" t="s">
        <v>45</v>
      </c>
      <c s="29" t="s">
        <v>35</v>
      </c>
      <c s="29" t="s">
        <v>351</v>
      </c>
      <c s="25" t="s">
        <v>47</v>
      </c>
      <c s="30" t="s">
        <v>352</v>
      </c>
      <c s="31" t="s">
        <v>152</v>
      </c>
      <c s="32">
        <v>99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25.5">
      <c r="A30" s="36" t="s">
        <v>52</v>
      </c>
      <c r="E30" s="37" t="s">
        <v>353</v>
      </c>
    </row>
    <row r="31" spans="1:5" ht="153">
      <c r="A31" t="s">
        <v>53</v>
      </c>
      <c r="E31" s="35" t="s">
        <v>354</v>
      </c>
    </row>
    <row r="32" spans="1:18" ht="12.75" customHeight="1">
      <c r="A32" s="6" t="s">
        <v>43</v>
      </c>
      <c s="6"/>
      <c s="40" t="s">
        <v>40</v>
      </c>
      <c s="6"/>
      <c s="27" t="s">
        <v>277</v>
      </c>
      <c s="6"/>
      <c s="6"/>
      <c s="6"/>
      <c s="41">
        <f>0+Q32</f>
      </c>
      <c r="O32">
        <f>0+R32</f>
      </c>
      <c r="Q32">
        <f>0+I33+I37</f>
      </c>
      <c>
        <f>0+O33+O37</f>
      </c>
    </row>
    <row r="33" spans="1:16" ht="12.75">
      <c r="A33" s="25" t="s">
        <v>45</v>
      </c>
      <c s="29" t="s">
        <v>37</v>
      </c>
      <c s="29" t="s">
        <v>319</v>
      </c>
      <c s="25" t="s">
        <v>47</v>
      </c>
      <c s="30" t="s">
        <v>320</v>
      </c>
      <c s="31" t="s">
        <v>168</v>
      </c>
      <c s="32">
        <v>74.03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38.25">
      <c r="A35" s="36" t="s">
        <v>52</v>
      </c>
      <c r="E35" s="37" t="s">
        <v>355</v>
      </c>
    </row>
    <row r="36" spans="1:5" ht="51">
      <c r="A36" t="s">
        <v>53</v>
      </c>
      <c r="E36" s="35" t="s">
        <v>317</v>
      </c>
    </row>
    <row r="37" spans="1:16" ht="12.75">
      <c r="A37" s="25" t="s">
        <v>45</v>
      </c>
      <c s="29" t="s">
        <v>70</v>
      </c>
      <c s="29" t="s">
        <v>356</v>
      </c>
      <c s="25" t="s">
        <v>47</v>
      </c>
      <c s="30" t="s">
        <v>357</v>
      </c>
      <c s="31" t="s">
        <v>168</v>
      </c>
      <c s="32">
        <v>33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25.5">
      <c r="A39" s="36" t="s">
        <v>52</v>
      </c>
      <c r="E39" s="37" t="s">
        <v>358</v>
      </c>
    </row>
    <row r="40" spans="1:5" ht="51">
      <c r="A40" t="s">
        <v>53</v>
      </c>
      <c r="E40" s="35" t="s">
        <v>317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359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359</v>
      </c>
      <c s="6"/>
      <c s="18" t="s">
        <v>360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361</v>
      </c>
      <c s="25" t="s">
        <v>47</v>
      </c>
      <c s="30" t="s">
        <v>362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363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364</v>
      </c>
    </row>
    <row r="13" spans="1:18" ht="12.75" customHeight="1">
      <c r="A13" s="6" t="s">
        <v>43</v>
      </c>
      <c s="6"/>
      <c s="40" t="s">
        <v>40</v>
      </c>
      <c s="6"/>
      <c s="27" t="s">
        <v>277</v>
      </c>
      <c s="6"/>
      <c s="6"/>
      <c s="6"/>
      <c s="41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25.5">
      <c r="A14" s="25" t="s">
        <v>45</v>
      </c>
      <c s="29" t="s">
        <v>23</v>
      </c>
      <c s="29" t="s">
        <v>365</v>
      </c>
      <c s="25" t="s">
        <v>47</v>
      </c>
      <c s="30" t="s">
        <v>366</v>
      </c>
      <c s="31" t="s">
        <v>89</v>
      </c>
      <c s="32">
        <v>103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38.25">
      <c r="A16" s="36" t="s">
        <v>52</v>
      </c>
      <c r="E16" s="37" t="s">
        <v>367</v>
      </c>
    </row>
    <row r="17" spans="1:5" ht="63.75">
      <c r="A17" t="s">
        <v>53</v>
      </c>
      <c r="E17" s="35" t="s">
        <v>368</v>
      </c>
    </row>
    <row r="18" spans="1:16" ht="12.75">
      <c r="A18" s="25" t="s">
        <v>45</v>
      </c>
      <c s="29" t="s">
        <v>22</v>
      </c>
      <c s="29" t="s">
        <v>369</v>
      </c>
      <c s="25" t="s">
        <v>47</v>
      </c>
      <c s="30" t="s">
        <v>370</v>
      </c>
      <c s="31" t="s">
        <v>89</v>
      </c>
      <c s="32">
        <v>103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25.5">
      <c r="A20" s="36" t="s">
        <v>52</v>
      </c>
      <c r="E20" s="37" t="s">
        <v>371</v>
      </c>
    </row>
    <row r="21" spans="1:5" ht="25.5">
      <c r="A21" t="s">
        <v>53</v>
      </c>
      <c r="E21" s="35" t="s">
        <v>372</v>
      </c>
    </row>
    <row r="22" spans="1:16" ht="12.75">
      <c r="A22" s="25" t="s">
        <v>45</v>
      </c>
      <c s="29" t="s">
        <v>33</v>
      </c>
      <c s="29" t="s">
        <v>373</v>
      </c>
      <c s="25" t="s">
        <v>47</v>
      </c>
      <c s="30" t="s">
        <v>374</v>
      </c>
      <c s="31" t="s">
        <v>375</v>
      </c>
      <c s="32">
        <v>12360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25.5">
      <c r="A24" s="36" t="s">
        <v>52</v>
      </c>
      <c r="E24" s="37" t="s">
        <v>376</v>
      </c>
    </row>
    <row r="25" spans="1:5" ht="25.5">
      <c r="A25" t="s">
        <v>53</v>
      </c>
      <c r="E25" s="35" t="s">
        <v>377</v>
      </c>
    </row>
    <row r="26" spans="1:16" ht="25.5">
      <c r="A26" s="25" t="s">
        <v>45</v>
      </c>
      <c s="29" t="s">
        <v>35</v>
      </c>
      <c s="29" t="s">
        <v>378</v>
      </c>
      <c s="25" t="s">
        <v>47</v>
      </c>
      <c s="30" t="s">
        <v>379</v>
      </c>
      <c s="31" t="s">
        <v>89</v>
      </c>
      <c s="32">
        <v>43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52</v>
      </c>
      <c r="E28" s="37" t="s">
        <v>380</v>
      </c>
    </row>
    <row r="29" spans="1:5" ht="63.75">
      <c r="A29" t="s">
        <v>53</v>
      </c>
      <c r="E29" s="35" t="s">
        <v>368</v>
      </c>
    </row>
    <row r="30" spans="1:16" ht="12.75">
      <c r="A30" s="25" t="s">
        <v>45</v>
      </c>
      <c s="29" t="s">
        <v>37</v>
      </c>
      <c s="29" t="s">
        <v>381</v>
      </c>
      <c s="25" t="s">
        <v>47</v>
      </c>
      <c s="30" t="s">
        <v>382</v>
      </c>
      <c s="31" t="s">
        <v>89</v>
      </c>
      <c s="32">
        <v>43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52</v>
      </c>
      <c r="E32" s="37" t="s">
        <v>383</v>
      </c>
    </row>
    <row r="33" spans="1:5" ht="25.5">
      <c r="A33" t="s">
        <v>53</v>
      </c>
      <c r="E33" s="35" t="s">
        <v>372</v>
      </c>
    </row>
    <row r="34" spans="1:16" ht="12.75">
      <c r="A34" s="25" t="s">
        <v>45</v>
      </c>
      <c s="29" t="s">
        <v>70</v>
      </c>
      <c s="29" t="s">
        <v>384</v>
      </c>
      <c s="25" t="s">
        <v>47</v>
      </c>
      <c s="30" t="s">
        <v>385</v>
      </c>
      <c s="31" t="s">
        <v>375</v>
      </c>
      <c s="32">
        <v>5160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25.5">
      <c r="A36" s="36" t="s">
        <v>52</v>
      </c>
      <c r="E36" s="37" t="s">
        <v>386</v>
      </c>
    </row>
    <row r="37" spans="1:5" ht="25.5">
      <c r="A37" t="s">
        <v>53</v>
      </c>
      <c r="E37" s="35" t="s">
        <v>377</v>
      </c>
    </row>
    <row r="38" spans="1:16" ht="12.75">
      <c r="A38" s="25" t="s">
        <v>45</v>
      </c>
      <c s="29" t="s">
        <v>72</v>
      </c>
      <c s="29" t="s">
        <v>387</v>
      </c>
      <c s="25" t="s">
        <v>47</v>
      </c>
      <c s="30" t="s">
        <v>388</v>
      </c>
      <c s="31" t="s">
        <v>89</v>
      </c>
      <c s="32">
        <v>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25.5">
      <c r="A40" s="36" t="s">
        <v>52</v>
      </c>
      <c r="E40" s="37" t="s">
        <v>389</v>
      </c>
    </row>
    <row r="41" spans="1:5" ht="76.5">
      <c r="A41" t="s">
        <v>53</v>
      </c>
      <c r="E41" s="35" t="s">
        <v>390</v>
      </c>
    </row>
    <row r="42" spans="1:16" ht="12.75">
      <c r="A42" s="25" t="s">
        <v>45</v>
      </c>
      <c s="29" t="s">
        <v>40</v>
      </c>
      <c s="29" t="s">
        <v>391</v>
      </c>
      <c s="25" t="s">
        <v>47</v>
      </c>
      <c s="30" t="s">
        <v>392</v>
      </c>
      <c s="31" t="s">
        <v>89</v>
      </c>
      <c s="32">
        <v>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25.5">
      <c r="A44" s="36" t="s">
        <v>52</v>
      </c>
      <c r="E44" s="37" t="s">
        <v>393</v>
      </c>
    </row>
    <row r="45" spans="1:5" ht="25.5">
      <c r="A45" t="s">
        <v>53</v>
      </c>
      <c r="E45" s="35" t="s">
        <v>394</v>
      </c>
    </row>
    <row r="46" spans="1:16" ht="12.75">
      <c r="A46" s="25" t="s">
        <v>45</v>
      </c>
      <c s="29" t="s">
        <v>42</v>
      </c>
      <c s="29" t="s">
        <v>395</v>
      </c>
      <c s="25" t="s">
        <v>47</v>
      </c>
      <c s="30" t="s">
        <v>396</v>
      </c>
      <c s="31" t="s">
        <v>375</v>
      </c>
      <c s="32">
        <v>1080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25.5">
      <c r="A48" s="36" t="s">
        <v>52</v>
      </c>
      <c r="E48" s="37" t="s">
        <v>397</v>
      </c>
    </row>
    <row r="49" spans="1:5" ht="25.5">
      <c r="A49" t="s">
        <v>53</v>
      </c>
      <c r="E49" s="35" t="s">
        <v>398</v>
      </c>
    </row>
    <row r="50" spans="1:16" ht="12.75">
      <c r="A50" s="25" t="s">
        <v>45</v>
      </c>
      <c s="29" t="s">
        <v>81</v>
      </c>
      <c s="29" t="s">
        <v>399</v>
      </c>
      <c s="25" t="s">
        <v>47</v>
      </c>
      <c s="30" t="s">
        <v>400</v>
      </c>
      <c s="31" t="s">
        <v>89</v>
      </c>
      <c s="32">
        <v>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38.25">
      <c r="A52" s="36" t="s">
        <v>52</v>
      </c>
      <c r="E52" s="37" t="s">
        <v>401</v>
      </c>
    </row>
    <row r="53" spans="1:5" ht="76.5">
      <c r="A53" t="s">
        <v>53</v>
      </c>
      <c r="E53" s="35" t="s">
        <v>390</v>
      </c>
    </row>
    <row r="54" spans="1:16" ht="12.75">
      <c r="A54" s="25" t="s">
        <v>45</v>
      </c>
      <c s="29" t="s">
        <v>86</v>
      </c>
      <c s="29" t="s">
        <v>402</v>
      </c>
      <c s="25" t="s">
        <v>47</v>
      </c>
      <c s="30" t="s">
        <v>403</v>
      </c>
      <c s="31" t="s">
        <v>89</v>
      </c>
      <c s="32">
        <v>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6" t="s">
        <v>52</v>
      </c>
      <c r="E56" s="37" t="s">
        <v>404</v>
      </c>
    </row>
    <row r="57" spans="1:5" ht="25.5">
      <c r="A57" t="s">
        <v>53</v>
      </c>
      <c r="E57" s="35" t="s">
        <v>394</v>
      </c>
    </row>
    <row r="58" spans="1:16" ht="12.75">
      <c r="A58" s="25" t="s">
        <v>45</v>
      </c>
      <c s="29" t="s">
        <v>92</v>
      </c>
      <c s="29" t="s">
        <v>405</v>
      </c>
      <c s="25" t="s">
        <v>47</v>
      </c>
      <c s="30" t="s">
        <v>406</v>
      </c>
      <c s="31" t="s">
        <v>375</v>
      </c>
      <c s="32">
        <v>480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52</v>
      </c>
      <c r="E60" s="37" t="s">
        <v>407</v>
      </c>
    </row>
    <row r="61" spans="1:5" ht="25.5">
      <c r="A61" t="s">
        <v>53</v>
      </c>
      <c r="E61" s="35" t="s">
        <v>398</v>
      </c>
    </row>
    <row r="62" spans="1:16" ht="12.75">
      <c r="A62" s="25" t="s">
        <v>45</v>
      </c>
      <c s="29" t="s">
        <v>149</v>
      </c>
      <c s="29" t="s">
        <v>408</v>
      </c>
      <c s="25" t="s">
        <v>47</v>
      </c>
      <c s="30" t="s">
        <v>409</v>
      </c>
      <c s="31" t="s">
        <v>89</v>
      </c>
      <c s="32">
        <v>16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52</v>
      </c>
      <c r="E64" s="37" t="s">
        <v>410</v>
      </c>
    </row>
    <row r="65" spans="1:5" ht="63.75">
      <c r="A65" t="s">
        <v>53</v>
      </c>
      <c r="E65" s="35" t="s">
        <v>411</v>
      </c>
    </row>
    <row r="66" spans="1:16" ht="12.75">
      <c r="A66" s="25" t="s">
        <v>45</v>
      </c>
      <c s="29" t="s">
        <v>155</v>
      </c>
      <c s="29" t="s">
        <v>412</v>
      </c>
      <c s="25" t="s">
        <v>47</v>
      </c>
      <c s="30" t="s">
        <v>413</v>
      </c>
      <c s="31" t="s">
        <v>89</v>
      </c>
      <c s="32">
        <v>16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25.5">
      <c r="A68" s="36" t="s">
        <v>52</v>
      </c>
      <c r="E68" s="37" t="s">
        <v>414</v>
      </c>
    </row>
    <row r="69" spans="1:5" ht="25.5">
      <c r="A69" t="s">
        <v>53</v>
      </c>
      <c r="E69" s="35" t="s">
        <v>394</v>
      </c>
    </row>
    <row r="70" spans="1:16" ht="12.75">
      <c r="A70" s="25" t="s">
        <v>45</v>
      </c>
      <c s="29" t="s">
        <v>160</v>
      </c>
      <c s="29" t="s">
        <v>415</v>
      </c>
      <c s="25" t="s">
        <v>47</v>
      </c>
      <c s="30" t="s">
        <v>416</v>
      </c>
      <c s="31" t="s">
        <v>375</v>
      </c>
      <c s="32">
        <v>1920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25.5">
      <c r="A72" s="36" t="s">
        <v>52</v>
      </c>
      <c r="E72" s="37" t="s">
        <v>417</v>
      </c>
    </row>
    <row r="73" spans="1:5" ht="25.5">
      <c r="A73" t="s">
        <v>53</v>
      </c>
      <c r="E73" s="35" t="s">
        <v>398</v>
      </c>
    </row>
    <row r="74" spans="1:16" ht="12.75">
      <c r="A74" s="25" t="s">
        <v>45</v>
      </c>
      <c s="29" t="s">
        <v>165</v>
      </c>
      <c s="29" t="s">
        <v>418</v>
      </c>
      <c s="25" t="s">
        <v>47</v>
      </c>
      <c s="30" t="s">
        <v>419</v>
      </c>
      <c s="31" t="s">
        <v>89</v>
      </c>
      <c s="32">
        <v>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38.25">
      <c r="A76" s="36" t="s">
        <v>52</v>
      </c>
      <c r="E76" s="37" t="s">
        <v>401</v>
      </c>
    </row>
    <row r="77" spans="1:5" ht="63.75">
      <c r="A77" t="s">
        <v>53</v>
      </c>
      <c r="E77" s="35" t="s">
        <v>411</v>
      </c>
    </row>
    <row r="78" spans="1:16" ht="12.75">
      <c r="A78" s="25" t="s">
        <v>45</v>
      </c>
      <c s="29" t="s">
        <v>171</v>
      </c>
      <c s="29" t="s">
        <v>420</v>
      </c>
      <c s="25" t="s">
        <v>47</v>
      </c>
      <c s="30" t="s">
        <v>421</v>
      </c>
      <c s="31" t="s">
        <v>89</v>
      </c>
      <c s="32">
        <v>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25.5">
      <c r="A80" s="36" t="s">
        <v>52</v>
      </c>
      <c r="E80" s="37" t="s">
        <v>404</v>
      </c>
    </row>
    <row r="81" spans="1:5" ht="25.5">
      <c r="A81" t="s">
        <v>53</v>
      </c>
      <c r="E81" s="35" t="s">
        <v>394</v>
      </c>
    </row>
    <row r="82" spans="1:16" ht="12.75">
      <c r="A82" s="25" t="s">
        <v>45</v>
      </c>
      <c s="29" t="s">
        <v>177</v>
      </c>
      <c s="29" t="s">
        <v>422</v>
      </c>
      <c s="25" t="s">
        <v>47</v>
      </c>
      <c s="30" t="s">
        <v>423</v>
      </c>
      <c s="31" t="s">
        <v>375</v>
      </c>
      <c s="32">
        <v>480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25.5">
      <c r="A84" s="36" t="s">
        <v>52</v>
      </c>
      <c r="E84" s="37" t="s">
        <v>407</v>
      </c>
    </row>
    <row r="85" spans="1:5" ht="25.5">
      <c r="A85" t="s">
        <v>53</v>
      </c>
      <c r="E85" s="35" t="s">
        <v>398</v>
      </c>
    </row>
    <row r="86" spans="1:16" ht="12.75">
      <c r="A86" s="25" t="s">
        <v>45</v>
      </c>
      <c s="29" t="s">
        <v>184</v>
      </c>
      <c s="29" t="s">
        <v>424</v>
      </c>
      <c s="25" t="s">
        <v>47</v>
      </c>
      <c s="30" t="s">
        <v>425</v>
      </c>
      <c s="31" t="s">
        <v>89</v>
      </c>
      <c s="32">
        <v>9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25.5">
      <c r="A88" s="36" t="s">
        <v>52</v>
      </c>
      <c r="E88" s="37" t="s">
        <v>389</v>
      </c>
    </row>
    <row r="89" spans="1:5" ht="63.75">
      <c r="A89" t="s">
        <v>53</v>
      </c>
      <c r="E89" s="35" t="s">
        <v>411</v>
      </c>
    </row>
    <row r="90" spans="1:16" ht="12.75">
      <c r="A90" s="25" t="s">
        <v>45</v>
      </c>
      <c s="29" t="s">
        <v>190</v>
      </c>
      <c s="29" t="s">
        <v>426</v>
      </c>
      <c s="25" t="s">
        <v>47</v>
      </c>
      <c s="30" t="s">
        <v>427</v>
      </c>
      <c s="31" t="s">
        <v>89</v>
      </c>
      <c s="32">
        <v>9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25.5">
      <c r="A92" s="36" t="s">
        <v>52</v>
      </c>
      <c r="E92" s="37" t="s">
        <v>393</v>
      </c>
    </row>
    <row r="93" spans="1:5" ht="25.5">
      <c r="A93" t="s">
        <v>53</v>
      </c>
      <c r="E93" s="35" t="s">
        <v>394</v>
      </c>
    </row>
    <row r="94" spans="1:16" ht="12.75">
      <c r="A94" s="25" t="s">
        <v>45</v>
      </c>
      <c s="29" t="s">
        <v>196</v>
      </c>
      <c s="29" t="s">
        <v>428</v>
      </c>
      <c s="25" t="s">
        <v>47</v>
      </c>
      <c s="30" t="s">
        <v>429</v>
      </c>
      <c s="31" t="s">
        <v>375</v>
      </c>
      <c s="32">
        <v>1080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25.5">
      <c r="A96" s="36" t="s">
        <v>52</v>
      </c>
      <c r="E96" s="37" t="s">
        <v>397</v>
      </c>
    </row>
    <row r="97" spans="1:5" ht="25.5">
      <c r="A97" t="s">
        <v>53</v>
      </c>
      <c r="E97" s="35" t="s">
        <v>398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0+O8+O13+O34+O39+O68+O73+O86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430</v>
      </c>
      <c s="38">
        <f>0+I8+I13+I34+I39+I68+I73+I86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430</v>
      </c>
      <c s="6"/>
      <c s="18" t="s">
        <v>431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432</v>
      </c>
      <c s="25" t="s">
        <v>47</v>
      </c>
      <c s="30" t="s">
        <v>433</v>
      </c>
      <c s="31" t="s">
        <v>101</v>
      </c>
      <c s="32">
        <v>21.618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434</v>
      </c>
    </row>
    <row r="11" spans="1:5" ht="38.25">
      <c r="A11" s="36" t="s">
        <v>52</v>
      </c>
      <c r="E11" s="37" t="s">
        <v>435</v>
      </c>
    </row>
    <row r="12" spans="1:5" ht="25.5">
      <c r="A12" t="s">
        <v>53</v>
      </c>
      <c r="E12" s="35" t="s">
        <v>104</v>
      </c>
    </row>
    <row r="13" spans="1:18" ht="12.75" customHeight="1">
      <c r="A13" s="6" t="s">
        <v>43</v>
      </c>
      <c s="6"/>
      <c s="40" t="s">
        <v>29</v>
      </c>
      <c s="6"/>
      <c s="27" t="s">
        <v>115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436</v>
      </c>
      <c s="25" t="s">
        <v>47</v>
      </c>
      <c s="30" t="s">
        <v>437</v>
      </c>
      <c s="31" t="s">
        <v>152</v>
      </c>
      <c s="32">
        <v>279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438</v>
      </c>
    </row>
    <row r="16" spans="1:5" ht="25.5">
      <c r="A16" s="36" t="s">
        <v>52</v>
      </c>
      <c r="E16" s="37" t="s">
        <v>439</v>
      </c>
    </row>
    <row r="17" spans="1:5" ht="38.25">
      <c r="A17" t="s">
        <v>53</v>
      </c>
      <c r="E17" s="35" t="s">
        <v>440</v>
      </c>
    </row>
    <row r="18" spans="1:16" ht="12.75">
      <c r="A18" s="25" t="s">
        <v>45</v>
      </c>
      <c s="29" t="s">
        <v>22</v>
      </c>
      <c s="29" t="s">
        <v>441</v>
      </c>
      <c s="25" t="s">
        <v>47</v>
      </c>
      <c s="30" t="s">
        <v>442</v>
      </c>
      <c s="31" t="s">
        <v>101</v>
      </c>
      <c s="32">
        <v>8.833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443</v>
      </c>
    </row>
    <row r="20" spans="1:5" ht="25.5">
      <c r="A20" s="36" t="s">
        <v>52</v>
      </c>
      <c r="E20" s="37" t="s">
        <v>444</v>
      </c>
    </row>
    <row r="21" spans="1:5" ht="76.5">
      <c r="A21" t="s">
        <v>53</v>
      </c>
      <c r="E21" s="35" t="s">
        <v>445</v>
      </c>
    </row>
    <row r="22" spans="1:16" ht="12.75">
      <c r="A22" s="25" t="s">
        <v>45</v>
      </c>
      <c s="29" t="s">
        <v>33</v>
      </c>
      <c s="29" t="s">
        <v>446</v>
      </c>
      <c s="25" t="s">
        <v>47</v>
      </c>
      <c s="30" t="s">
        <v>447</v>
      </c>
      <c s="31" t="s">
        <v>101</v>
      </c>
      <c s="32">
        <v>667.1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448</v>
      </c>
    </row>
    <row r="24" spans="1:5" ht="102">
      <c r="A24" s="36" t="s">
        <v>52</v>
      </c>
      <c r="E24" s="37" t="s">
        <v>449</v>
      </c>
    </row>
    <row r="25" spans="1:5" ht="267.75">
      <c r="A25" t="s">
        <v>53</v>
      </c>
      <c r="E25" s="35" t="s">
        <v>450</v>
      </c>
    </row>
    <row r="26" spans="1:16" ht="12.75">
      <c r="A26" s="25" t="s">
        <v>45</v>
      </c>
      <c s="29" t="s">
        <v>35</v>
      </c>
      <c s="29" t="s">
        <v>451</v>
      </c>
      <c s="25" t="s">
        <v>47</v>
      </c>
      <c s="30" t="s">
        <v>452</v>
      </c>
      <c s="31" t="s">
        <v>152</v>
      </c>
      <c s="32">
        <v>279.02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52</v>
      </c>
      <c r="E28" s="37" t="s">
        <v>453</v>
      </c>
    </row>
    <row r="29" spans="1:5" ht="38.25">
      <c r="A29" t="s">
        <v>53</v>
      </c>
      <c r="E29" s="35" t="s">
        <v>454</v>
      </c>
    </row>
    <row r="30" spans="1:16" ht="12.75">
      <c r="A30" s="25" t="s">
        <v>45</v>
      </c>
      <c s="29" t="s">
        <v>37</v>
      </c>
      <c s="29" t="s">
        <v>161</v>
      </c>
      <c s="25" t="s">
        <v>47</v>
      </c>
      <c s="30" t="s">
        <v>162</v>
      </c>
      <c s="31" t="s">
        <v>152</v>
      </c>
      <c s="32">
        <v>279.02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52</v>
      </c>
      <c r="E32" s="37" t="s">
        <v>455</v>
      </c>
    </row>
    <row r="33" spans="1:5" ht="25.5">
      <c r="A33" t="s">
        <v>53</v>
      </c>
      <c r="E33" s="35" t="s">
        <v>163</v>
      </c>
    </row>
    <row r="34" spans="1:18" ht="12.75" customHeight="1">
      <c r="A34" s="6" t="s">
        <v>43</v>
      </c>
      <c s="6"/>
      <c s="40" t="s">
        <v>23</v>
      </c>
      <c s="6"/>
      <c s="27" t="s">
        <v>164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70</v>
      </c>
      <c s="29" t="s">
        <v>456</v>
      </c>
      <c s="25" t="s">
        <v>47</v>
      </c>
      <c s="30" t="s">
        <v>457</v>
      </c>
      <c s="31" t="s">
        <v>101</v>
      </c>
      <c s="32">
        <v>4.096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458</v>
      </c>
    </row>
    <row r="37" spans="1:5" ht="63.75">
      <c r="A37" s="36" t="s">
        <v>52</v>
      </c>
      <c r="E37" s="37" t="s">
        <v>459</v>
      </c>
    </row>
    <row r="38" spans="1:5" ht="369.75">
      <c r="A38" t="s">
        <v>53</v>
      </c>
      <c r="E38" s="35" t="s">
        <v>460</v>
      </c>
    </row>
    <row r="39" spans="1:18" ht="12.75" customHeight="1">
      <c r="A39" s="6" t="s">
        <v>43</v>
      </c>
      <c s="6"/>
      <c s="40" t="s">
        <v>33</v>
      </c>
      <c s="6"/>
      <c s="27" t="s">
        <v>176</v>
      </c>
      <c s="6"/>
      <c s="6"/>
      <c s="6"/>
      <c s="41">
        <f>0+Q39</f>
      </c>
      <c r="O39">
        <f>0+R39</f>
      </c>
      <c r="Q39">
        <f>0+I40+I44+I48+I52+I56+I60+I64</f>
      </c>
      <c>
        <f>0+O40+O44+O48+O52+O56+O60+O64</f>
      </c>
    </row>
    <row r="40" spans="1:16" ht="12.75">
      <c r="A40" s="25" t="s">
        <v>45</v>
      </c>
      <c s="29" t="s">
        <v>72</v>
      </c>
      <c s="29" t="s">
        <v>461</v>
      </c>
      <c s="25" t="s">
        <v>47</v>
      </c>
      <c s="30" t="s">
        <v>462</v>
      </c>
      <c s="31" t="s">
        <v>101</v>
      </c>
      <c s="32">
        <v>22.298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463</v>
      </c>
    </row>
    <row r="42" spans="1:5" ht="25.5">
      <c r="A42" s="36" t="s">
        <v>52</v>
      </c>
      <c r="E42" s="37" t="s">
        <v>464</v>
      </c>
    </row>
    <row r="43" spans="1:5" ht="369.75">
      <c r="A43" t="s">
        <v>53</v>
      </c>
      <c r="E43" s="35" t="s">
        <v>465</v>
      </c>
    </row>
    <row r="44" spans="1:16" ht="12.75">
      <c r="A44" s="25" t="s">
        <v>45</v>
      </c>
      <c s="29" t="s">
        <v>40</v>
      </c>
      <c s="29" t="s">
        <v>178</v>
      </c>
      <c s="25" t="s">
        <v>47</v>
      </c>
      <c s="30" t="s">
        <v>179</v>
      </c>
      <c s="31" t="s">
        <v>101</v>
      </c>
      <c s="32">
        <v>8.6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466</v>
      </c>
    </row>
    <row r="46" spans="1:5" ht="38.25">
      <c r="A46" s="36" t="s">
        <v>52</v>
      </c>
      <c r="E46" s="37" t="s">
        <v>467</v>
      </c>
    </row>
    <row r="47" spans="1:5" ht="369.75">
      <c r="A47" t="s">
        <v>53</v>
      </c>
      <c r="E47" s="35" t="s">
        <v>182</v>
      </c>
    </row>
    <row r="48" spans="1:16" ht="12.75">
      <c r="A48" s="25" t="s">
        <v>45</v>
      </c>
      <c s="29" t="s">
        <v>42</v>
      </c>
      <c s="29" t="s">
        <v>468</v>
      </c>
      <c s="25" t="s">
        <v>47</v>
      </c>
      <c s="30" t="s">
        <v>469</v>
      </c>
      <c s="31" t="s">
        <v>101</v>
      </c>
      <c s="32">
        <v>12.9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470</v>
      </c>
    </row>
    <row r="50" spans="1:5" ht="12.75">
      <c r="A50" s="36" t="s">
        <v>52</v>
      </c>
      <c r="E50" s="37" t="s">
        <v>471</v>
      </c>
    </row>
    <row r="51" spans="1:5" ht="369.75">
      <c r="A51" t="s">
        <v>53</v>
      </c>
      <c r="E51" s="35" t="s">
        <v>472</v>
      </c>
    </row>
    <row r="52" spans="1:16" ht="12.75">
      <c r="A52" s="25" t="s">
        <v>45</v>
      </c>
      <c s="29" t="s">
        <v>81</v>
      </c>
      <c s="29" t="s">
        <v>473</v>
      </c>
      <c s="25" t="s">
        <v>47</v>
      </c>
      <c s="30" t="s">
        <v>474</v>
      </c>
      <c s="31" t="s">
        <v>101</v>
      </c>
      <c s="32">
        <v>3.375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475</v>
      </c>
    </row>
    <row r="54" spans="1:5" ht="25.5">
      <c r="A54" s="36" t="s">
        <v>52</v>
      </c>
      <c r="E54" s="37" t="s">
        <v>476</v>
      </c>
    </row>
    <row r="55" spans="1:5" ht="51">
      <c r="A55" t="s">
        <v>53</v>
      </c>
      <c r="E55" s="35" t="s">
        <v>477</v>
      </c>
    </row>
    <row r="56" spans="1:16" ht="12.75">
      <c r="A56" s="25" t="s">
        <v>45</v>
      </c>
      <c s="29" t="s">
        <v>86</v>
      </c>
      <c s="29" t="s">
        <v>478</v>
      </c>
      <c s="25" t="s">
        <v>47</v>
      </c>
      <c s="30" t="s">
        <v>479</v>
      </c>
      <c s="31" t="s">
        <v>101</v>
      </c>
      <c s="32">
        <v>17.2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480</v>
      </c>
    </row>
    <row r="58" spans="1:5" ht="38.25">
      <c r="A58" s="36" t="s">
        <v>52</v>
      </c>
      <c r="E58" s="37" t="s">
        <v>481</v>
      </c>
    </row>
    <row r="59" spans="1:5" ht="102">
      <c r="A59" t="s">
        <v>53</v>
      </c>
      <c r="E59" s="35" t="s">
        <v>482</v>
      </c>
    </row>
    <row r="60" spans="1:16" ht="12.75">
      <c r="A60" s="25" t="s">
        <v>45</v>
      </c>
      <c s="29" t="s">
        <v>92</v>
      </c>
      <c s="29" t="s">
        <v>483</v>
      </c>
      <c s="25" t="s">
        <v>47</v>
      </c>
      <c s="30" t="s">
        <v>484</v>
      </c>
      <c s="31" t="s">
        <v>101</v>
      </c>
      <c s="32">
        <v>2.4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485</v>
      </c>
    </row>
    <row r="62" spans="1:5" ht="25.5">
      <c r="A62" s="36" t="s">
        <v>52</v>
      </c>
      <c r="E62" s="37" t="s">
        <v>486</v>
      </c>
    </row>
    <row r="63" spans="1:5" ht="357">
      <c r="A63" t="s">
        <v>53</v>
      </c>
      <c r="E63" s="35" t="s">
        <v>487</v>
      </c>
    </row>
    <row r="64" spans="1:16" ht="12.75">
      <c r="A64" s="25" t="s">
        <v>45</v>
      </c>
      <c s="29" t="s">
        <v>149</v>
      </c>
      <c s="29" t="s">
        <v>488</v>
      </c>
      <c s="25" t="s">
        <v>47</v>
      </c>
      <c s="30" t="s">
        <v>489</v>
      </c>
      <c s="31" t="s">
        <v>101</v>
      </c>
      <c s="32">
        <v>6.9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490</v>
      </c>
    </row>
    <row r="66" spans="1:5" ht="12.75">
      <c r="A66" s="36" t="s">
        <v>52</v>
      </c>
      <c r="E66" s="37" t="s">
        <v>491</v>
      </c>
    </row>
    <row r="67" spans="1:5" ht="409.5">
      <c r="A67" t="s">
        <v>53</v>
      </c>
      <c r="E67" s="35" t="s">
        <v>492</v>
      </c>
    </row>
    <row r="68" spans="1:18" ht="12.75" customHeight="1">
      <c r="A68" s="6" t="s">
        <v>43</v>
      </c>
      <c s="6"/>
      <c s="40" t="s">
        <v>70</v>
      </c>
      <c s="6"/>
      <c s="27" t="s">
        <v>253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155</v>
      </c>
      <c s="29" t="s">
        <v>493</v>
      </c>
      <c s="25" t="s">
        <v>47</v>
      </c>
      <c s="30" t="s">
        <v>494</v>
      </c>
      <c s="31" t="s">
        <v>101</v>
      </c>
      <c s="32">
        <v>1.485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495</v>
      </c>
    </row>
    <row r="71" spans="1:5" ht="38.25">
      <c r="A71" s="36" t="s">
        <v>52</v>
      </c>
      <c r="E71" s="37" t="s">
        <v>496</v>
      </c>
    </row>
    <row r="72" spans="1:5" ht="51">
      <c r="A72" t="s">
        <v>53</v>
      </c>
      <c r="E72" s="35" t="s">
        <v>497</v>
      </c>
    </row>
    <row r="73" spans="1:18" ht="12.75" customHeight="1">
      <c r="A73" s="6" t="s">
        <v>43</v>
      </c>
      <c s="6"/>
      <c s="40" t="s">
        <v>72</v>
      </c>
      <c s="6"/>
      <c s="27" t="s">
        <v>260</v>
      </c>
      <c s="6"/>
      <c s="6"/>
      <c s="6"/>
      <c s="41">
        <f>0+Q73</f>
      </c>
      <c r="O73">
        <f>0+R73</f>
      </c>
      <c r="Q73">
        <f>0+I74+I78+I82</f>
      </c>
      <c>
        <f>0+O74+O78+O82</f>
      </c>
    </row>
    <row r="74" spans="1:16" ht="12.75">
      <c r="A74" s="25" t="s">
        <v>45</v>
      </c>
      <c s="29" t="s">
        <v>160</v>
      </c>
      <c s="29" t="s">
        <v>498</v>
      </c>
      <c s="25" t="s">
        <v>47</v>
      </c>
      <c s="30" t="s">
        <v>499</v>
      </c>
      <c s="31" t="s">
        <v>168</v>
      </c>
      <c s="32">
        <v>30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500</v>
      </c>
    </row>
    <row r="76" spans="1:5" ht="12.75">
      <c r="A76" s="36" t="s">
        <v>52</v>
      </c>
      <c r="E76" s="37" t="s">
        <v>501</v>
      </c>
    </row>
    <row r="77" spans="1:5" ht="267.75">
      <c r="A77" t="s">
        <v>53</v>
      </c>
      <c r="E77" s="35" t="s">
        <v>502</v>
      </c>
    </row>
    <row r="78" spans="1:16" ht="12.75">
      <c r="A78" s="25" t="s">
        <v>45</v>
      </c>
      <c s="29" t="s">
        <v>165</v>
      </c>
      <c s="29" t="s">
        <v>503</v>
      </c>
      <c s="25" t="s">
        <v>47</v>
      </c>
      <c s="30" t="s">
        <v>504</v>
      </c>
      <c s="31" t="s">
        <v>168</v>
      </c>
      <c s="32">
        <v>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505</v>
      </c>
    </row>
    <row r="80" spans="1:5" ht="25.5">
      <c r="A80" s="36" t="s">
        <v>52</v>
      </c>
      <c r="E80" s="37" t="s">
        <v>506</v>
      </c>
    </row>
    <row r="81" spans="1:5" ht="255">
      <c r="A81" t="s">
        <v>53</v>
      </c>
      <c r="E81" s="35" t="s">
        <v>507</v>
      </c>
    </row>
    <row r="82" spans="1:16" ht="12.75">
      <c r="A82" s="25" t="s">
        <v>45</v>
      </c>
      <c s="29" t="s">
        <v>171</v>
      </c>
      <c s="29" t="s">
        <v>508</v>
      </c>
      <c s="25" t="s">
        <v>47</v>
      </c>
      <c s="30" t="s">
        <v>509</v>
      </c>
      <c s="31" t="s">
        <v>89</v>
      </c>
      <c s="32">
        <v>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510</v>
      </c>
    </row>
    <row r="84" spans="1:5" ht="25.5">
      <c r="A84" s="36" t="s">
        <v>52</v>
      </c>
      <c r="E84" s="37" t="s">
        <v>511</v>
      </c>
    </row>
    <row r="85" spans="1:5" ht="255">
      <c r="A85" t="s">
        <v>53</v>
      </c>
      <c r="E85" s="35" t="s">
        <v>512</v>
      </c>
    </row>
    <row r="86" spans="1:18" ht="12.75" customHeight="1">
      <c r="A86" s="6" t="s">
        <v>43</v>
      </c>
      <c s="6"/>
      <c s="40" t="s">
        <v>40</v>
      </c>
      <c s="6"/>
      <c s="27" t="s">
        <v>277</v>
      </c>
      <c s="6"/>
      <c s="6"/>
      <c s="6"/>
      <c s="41">
        <f>0+Q86</f>
      </c>
      <c r="O86">
        <f>0+R86</f>
      </c>
      <c r="Q86">
        <f>0+I87+I91+I95</f>
      </c>
      <c>
        <f>0+O87+O91+O95</f>
      </c>
    </row>
    <row r="87" spans="1:16" ht="12.75">
      <c r="A87" s="25" t="s">
        <v>45</v>
      </c>
      <c s="29" t="s">
        <v>177</v>
      </c>
      <c s="29" t="s">
        <v>513</v>
      </c>
      <c s="25" t="s">
        <v>47</v>
      </c>
      <c s="30" t="s">
        <v>514</v>
      </c>
      <c s="31" t="s">
        <v>168</v>
      </c>
      <c s="32">
        <v>37.225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515</v>
      </c>
    </row>
    <row r="89" spans="1:5" ht="63.75">
      <c r="A89" s="36" t="s">
        <v>52</v>
      </c>
      <c r="E89" s="37" t="s">
        <v>516</v>
      </c>
    </row>
    <row r="90" spans="1:5" ht="63.75">
      <c r="A90" t="s">
        <v>53</v>
      </c>
      <c r="E90" s="35" t="s">
        <v>517</v>
      </c>
    </row>
    <row r="91" spans="1:16" ht="12.75">
      <c r="A91" s="25" t="s">
        <v>45</v>
      </c>
      <c s="29" t="s">
        <v>184</v>
      </c>
      <c s="29" t="s">
        <v>518</v>
      </c>
      <c s="25" t="s">
        <v>47</v>
      </c>
      <c s="30" t="s">
        <v>519</v>
      </c>
      <c s="31" t="s">
        <v>168</v>
      </c>
      <c s="32">
        <v>33.725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520</v>
      </c>
    </row>
    <row r="93" spans="1:5" ht="12.75">
      <c r="A93" s="36" t="s">
        <v>52</v>
      </c>
      <c r="E93" s="37" t="s">
        <v>521</v>
      </c>
    </row>
    <row r="94" spans="1:5" ht="63.75">
      <c r="A94" t="s">
        <v>53</v>
      </c>
      <c r="E94" s="35" t="s">
        <v>522</v>
      </c>
    </row>
    <row r="95" spans="1:16" ht="12.75">
      <c r="A95" s="25" t="s">
        <v>45</v>
      </c>
      <c s="29" t="s">
        <v>190</v>
      </c>
      <c s="29" t="s">
        <v>523</v>
      </c>
      <c s="25" t="s">
        <v>47</v>
      </c>
      <c s="30" t="s">
        <v>524</v>
      </c>
      <c s="31" t="s">
        <v>101</v>
      </c>
      <c s="32">
        <v>12.765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25.5">
      <c r="A97" s="36" t="s">
        <v>52</v>
      </c>
      <c r="E97" s="37" t="s">
        <v>525</v>
      </c>
    </row>
    <row r="98" spans="1:5" ht="76.5">
      <c r="A98" t="s">
        <v>53</v>
      </c>
      <c r="E98" s="35" t="s">
        <v>526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0+O8+O13+O22+O27+O32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527</v>
      </c>
      <c s="38">
        <f>0+I8+I13+I22+I27+I32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527</v>
      </c>
      <c s="6"/>
      <c s="18" t="s">
        <v>528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99</v>
      </c>
      <c s="25" t="s">
        <v>47</v>
      </c>
      <c s="30" t="s">
        <v>100</v>
      </c>
      <c s="31" t="s">
        <v>101</v>
      </c>
      <c s="32">
        <v>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529</v>
      </c>
    </row>
    <row r="11" spans="1:5" ht="25.5">
      <c r="A11" s="36" t="s">
        <v>52</v>
      </c>
      <c r="E11" s="37" t="s">
        <v>530</v>
      </c>
    </row>
    <row r="12" spans="1:5" ht="25.5">
      <c r="A12" t="s">
        <v>53</v>
      </c>
      <c r="E12" s="35" t="s">
        <v>104</v>
      </c>
    </row>
    <row r="13" spans="1:18" ht="12.75" customHeight="1">
      <c r="A13" s="6" t="s">
        <v>43</v>
      </c>
      <c s="6"/>
      <c s="40" t="s">
        <v>29</v>
      </c>
      <c s="6"/>
      <c s="27" t="s">
        <v>115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339</v>
      </c>
      <c s="25" t="s">
        <v>47</v>
      </c>
      <c s="30" t="s">
        <v>340</v>
      </c>
      <c s="31" t="s">
        <v>101</v>
      </c>
      <c s="32">
        <v>10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531</v>
      </c>
    </row>
    <row r="16" spans="1:5" ht="25.5">
      <c r="A16" s="36" t="s">
        <v>52</v>
      </c>
      <c r="E16" s="37" t="s">
        <v>532</v>
      </c>
    </row>
    <row r="17" spans="1:5" ht="318.75">
      <c r="A17" t="s">
        <v>53</v>
      </c>
      <c r="E17" s="35" t="s">
        <v>342</v>
      </c>
    </row>
    <row r="18" spans="1:16" ht="12.75">
      <c r="A18" s="25" t="s">
        <v>45</v>
      </c>
      <c s="29" t="s">
        <v>22</v>
      </c>
      <c s="29" t="s">
        <v>533</v>
      </c>
      <c s="25" t="s">
        <v>47</v>
      </c>
      <c s="30" t="s">
        <v>534</v>
      </c>
      <c s="31" t="s">
        <v>101</v>
      </c>
      <c s="32">
        <v>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535</v>
      </c>
    </row>
    <row r="20" spans="1:5" ht="25.5">
      <c r="A20" s="36" t="s">
        <v>52</v>
      </c>
      <c r="E20" s="37" t="s">
        <v>536</v>
      </c>
    </row>
    <row r="21" spans="1:5" ht="229.5">
      <c r="A21" t="s">
        <v>53</v>
      </c>
      <c r="E21" s="35" t="s">
        <v>537</v>
      </c>
    </row>
    <row r="22" spans="1:18" ht="12.75" customHeight="1">
      <c r="A22" s="6" t="s">
        <v>43</v>
      </c>
      <c s="6"/>
      <c s="40" t="s">
        <v>23</v>
      </c>
      <c s="6"/>
      <c s="27" t="s">
        <v>164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33</v>
      </c>
      <c s="29" t="s">
        <v>456</v>
      </c>
      <c s="25" t="s">
        <v>47</v>
      </c>
      <c s="30" t="s">
        <v>457</v>
      </c>
      <c s="31" t="s">
        <v>101</v>
      </c>
      <c s="32">
        <v>0.5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538</v>
      </c>
    </row>
    <row r="25" spans="1:5" ht="25.5">
      <c r="A25" s="36" t="s">
        <v>52</v>
      </c>
      <c r="E25" s="37" t="s">
        <v>539</v>
      </c>
    </row>
    <row r="26" spans="1:5" ht="369.75">
      <c r="A26" t="s">
        <v>53</v>
      </c>
      <c r="E26" s="35" t="s">
        <v>460</v>
      </c>
    </row>
    <row r="27" spans="1:18" ht="12.75" customHeight="1">
      <c r="A27" s="6" t="s">
        <v>43</v>
      </c>
      <c s="6"/>
      <c s="40" t="s">
        <v>33</v>
      </c>
      <c s="6"/>
      <c s="27" t="s">
        <v>176</v>
      </c>
      <c s="6"/>
      <c s="6"/>
      <c s="6"/>
      <c s="41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540</v>
      </c>
      <c s="25" t="s">
        <v>47</v>
      </c>
      <c s="30" t="s">
        <v>541</v>
      </c>
      <c s="31" t="s">
        <v>101</v>
      </c>
      <c s="32">
        <v>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542</v>
      </c>
    </row>
    <row r="30" spans="1:5" ht="25.5">
      <c r="A30" s="36" t="s">
        <v>52</v>
      </c>
      <c r="E30" s="37" t="s">
        <v>543</v>
      </c>
    </row>
    <row r="31" spans="1:5" ht="38.25">
      <c r="A31" t="s">
        <v>53</v>
      </c>
      <c r="E31" s="35" t="s">
        <v>346</v>
      </c>
    </row>
    <row r="32" spans="1:18" ht="12.75" customHeight="1">
      <c r="A32" s="6" t="s">
        <v>43</v>
      </c>
      <c s="6"/>
      <c s="40" t="s">
        <v>70</v>
      </c>
      <c s="6"/>
      <c s="27" t="s">
        <v>253</v>
      </c>
      <c s="6"/>
      <c s="6"/>
      <c s="6"/>
      <c s="41">
        <f>0+Q32</f>
      </c>
      <c r="O32">
        <f>0+R32</f>
      </c>
      <c r="Q32">
        <f>0+I33+I37+I41+I45+I49+I53+I57+I61+I65+I69+I73+I77+I81</f>
      </c>
      <c>
        <f>0+O33+O37+O41+O45+O49+O53+O57+O61+O65+O69+O73+O77+O81</f>
      </c>
    </row>
    <row r="33" spans="1:16" ht="12.75">
      <c r="A33" s="25" t="s">
        <v>45</v>
      </c>
      <c s="29" t="s">
        <v>37</v>
      </c>
      <c s="29" t="s">
        <v>544</v>
      </c>
      <c s="25" t="s">
        <v>47</v>
      </c>
      <c s="30" t="s">
        <v>545</v>
      </c>
      <c s="31" t="s">
        <v>168</v>
      </c>
      <c s="32">
        <v>31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25.5">
      <c r="A35" s="36" t="s">
        <v>52</v>
      </c>
      <c r="E35" s="37" t="s">
        <v>546</v>
      </c>
    </row>
    <row r="36" spans="1:5" ht="102">
      <c r="A36" t="s">
        <v>53</v>
      </c>
      <c r="E36" s="35" t="s">
        <v>259</v>
      </c>
    </row>
    <row r="37" spans="1:16" ht="12.75">
      <c r="A37" s="25" t="s">
        <v>45</v>
      </c>
      <c s="29" t="s">
        <v>70</v>
      </c>
      <c s="29" t="s">
        <v>547</v>
      </c>
      <c s="25" t="s">
        <v>47</v>
      </c>
      <c s="30" t="s">
        <v>548</v>
      </c>
      <c s="31" t="s">
        <v>89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25.5">
      <c r="A39" s="36" t="s">
        <v>52</v>
      </c>
      <c r="E39" s="37" t="s">
        <v>511</v>
      </c>
    </row>
    <row r="40" spans="1:5" ht="127.5">
      <c r="A40" t="s">
        <v>53</v>
      </c>
      <c r="E40" s="35" t="s">
        <v>549</v>
      </c>
    </row>
    <row r="41" spans="1:16" ht="12.75">
      <c r="A41" s="25" t="s">
        <v>45</v>
      </c>
      <c s="29" t="s">
        <v>72</v>
      </c>
      <c s="29" t="s">
        <v>550</v>
      </c>
      <c s="25" t="s">
        <v>47</v>
      </c>
      <c s="30" t="s">
        <v>551</v>
      </c>
      <c s="31" t="s">
        <v>168</v>
      </c>
      <c s="32">
        <v>25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25.5">
      <c r="A43" s="36" t="s">
        <v>52</v>
      </c>
      <c r="E43" s="37" t="s">
        <v>552</v>
      </c>
    </row>
    <row r="44" spans="1:5" ht="114.75">
      <c r="A44" t="s">
        <v>53</v>
      </c>
      <c r="E44" s="35" t="s">
        <v>553</v>
      </c>
    </row>
    <row r="45" spans="1:16" ht="12.75">
      <c r="A45" s="25" t="s">
        <v>45</v>
      </c>
      <c s="29" t="s">
        <v>40</v>
      </c>
      <c s="29" t="s">
        <v>554</v>
      </c>
      <c s="25" t="s">
        <v>47</v>
      </c>
      <c s="30" t="s">
        <v>555</v>
      </c>
      <c s="31" t="s">
        <v>168</v>
      </c>
      <c s="32">
        <v>31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556</v>
      </c>
    </row>
    <row r="47" spans="1:5" ht="25.5">
      <c r="A47" s="36" t="s">
        <v>52</v>
      </c>
      <c r="E47" s="37" t="s">
        <v>546</v>
      </c>
    </row>
    <row r="48" spans="1:5" ht="89.25">
      <c r="A48" t="s">
        <v>53</v>
      </c>
      <c r="E48" s="35" t="s">
        <v>557</v>
      </c>
    </row>
    <row r="49" spans="1:16" ht="25.5">
      <c r="A49" s="25" t="s">
        <v>45</v>
      </c>
      <c s="29" t="s">
        <v>42</v>
      </c>
      <c s="29" t="s">
        <v>558</v>
      </c>
      <c s="25" t="s">
        <v>47</v>
      </c>
      <c s="30" t="s">
        <v>559</v>
      </c>
      <c s="31" t="s">
        <v>89</v>
      </c>
      <c s="32">
        <v>24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25.5">
      <c r="A51" s="36" t="s">
        <v>52</v>
      </c>
      <c r="E51" s="37" t="s">
        <v>560</v>
      </c>
    </row>
    <row r="52" spans="1:5" ht="102">
      <c r="A52" t="s">
        <v>53</v>
      </c>
      <c r="E52" s="35" t="s">
        <v>561</v>
      </c>
    </row>
    <row r="53" spans="1:16" ht="12.75">
      <c r="A53" s="25" t="s">
        <v>45</v>
      </c>
      <c s="29" t="s">
        <v>81</v>
      </c>
      <c s="29" t="s">
        <v>562</v>
      </c>
      <c s="25" t="s">
        <v>47</v>
      </c>
      <c s="30" t="s">
        <v>563</v>
      </c>
      <c s="31" t="s">
        <v>168</v>
      </c>
      <c s="32">
        <v>31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25.5">
      <c r="A55" s="36" t="s">
        <v>52</v>
      </c>
      <c r="E55" s="37" t="s">
        <v>546</v>
      </c>
    </row>
    <row r="56" spans="1:5" ht="76.5">
      <c r="A56" t="s">
        <v>53</v>
      </c>
      <c r="E56" s="35" t="s">
        <v>564</v>
      </c>
    </row>
    <row r="57" spans="1:16" ht="12.75">
      <c r="A57" s="25" t="s">
        <v>45</v>
      </c>
      <c s="29" t="s">
        <v>86</v>
      </c>
      <c s="29" t="s">
        <v>565</v>
      </c>
      <c s="25" t="s">
        <v>47</v>
      </c>
      <c s="30" t="s">
        <v>566</v>
      </c>
      <c s="31" t="s">
        <v>89</v>
      </c>
      <c s="32">
        <v>2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25.5">
      <c r="A59" s="36" t="s">
        <v>52</v>
      </c>
      <c r="E59" s="37" t="s">
        <v>530</v>
      </c>
    </row>
    <row r="60" spans="1:5" ht="114.75">
      <c r="A60" t="s">
        <v>53</v>
      </c>
      <c r="E60" s="35" t="s">
        <v>567</v>
      </c>
    </row>
    <row r="61" spans="1:16" ht="12.75">
      <c r="A61" s="25" t="s">
        <v>45</v>
      </c>
      <c s="29" t="s">
        <v>92</v>
      </c>
      <c s="29" t="s">
        <v>568</v>
      </c>
      <c s="25" t="s">
        <v>47</v>
      </c>
      <c s="30" t="s">
        <v>569</v>
      </c>
      <c s="31" t="s">
        <v>89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25.5">
      <c r="A63" s="36" t="s">
        <v>52</v>
      </c>
      <c r="E63" s="37" t="s">
        <v>530</v>
      </c>
    </row>
    <row r="64" spans="1:5" ht="89.25">
      <c r="A64" t="s">
        <v>53</v>
      </c>
      <c r="E64" s="35" t="s">
        <v>570</v>
      </c>
    </row>
    <row r="65" spans="1:16" ht="12.75">
      <c r="A65" s="25" t="s">
        <v>45</v>
      </c>
      <c s="29" t="s">
        <v>149</v>
      </c>
      <c s="29" t="s">
        <v>571</v>
      </c>
      <c s="25" t="s">
        <v>47</v>
      </c>
      <c s="30" t="s">
        <v>572</v>
      </c>
      <c s="31" t="s">
        <v>89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573</v>
      </c>
    </row>
    <row r="67" spans="1:5" ht="25.5">
      <c r="A67" s="36" t="s">
        <v>52</v>
      </c>
      <c r="E67" s="37" t="s">
        <v>530</v>
      </c>
    </row>
    <row r="68" spans="1:5" ht="89.25">
      <c r="A68" t="s">
        <v>53</v>
      </c>
      <c r="E68" s="35" t="s">
        <v>574</v>
      </c>
    </row>
    <row r="69" spans="1:16" ht="12.75">
      <c r="A69" s="25" t="s">
        <v>45</v>
      </c>
      <c s="29" t="s">
        <v>155</v>
      </c>
      <c s="29" t="s">
        <v>575</v>
      </c>
      <c s="25" t="s">
        <v>47</v>
      </c>
      <c s="30" t="s">
        <v>576</v>
      </c>
      <c s="31" t="s">
        <v>89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577</v>
      </c>
    </row>
    <row r="71" spans="1:5" ht="25.5">
      <c r="A71" s="36" t="s">
        <v>52</v>
      </c>
      <c r="E71" s="37" t="s">
        <v>511</v>
      </c>
    </row>
    <row r="72" spans="1:5" ht="127.5">
      <c r="A72" t="s">
        <v>53</v>
      </c>
      <c r="E72" s="35" t="s">
        <v>578</v>
      </c>
    </row>
    <row r="73" spans="1:16" ht="12.75">
      <c r="A73" s="25" t="s">
        <v>45</v>
      </c>
      <c s="29" t="s">
        <v>160</v>
      </c>
      <c s="29" t="s">
        <v>579</v>
      </c>
      <c s="25" t="s">
        <v>47</v>
      </c>
      <c s="30" t="s">
        <v>580</v>
      </c>
      <c s="31" t="s">
        <v>89</v>
      </c>
      <c s="32">
        <v>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6" t="s">
        <v>52</v>
      </c>
      <c r="E75" s="37" t="s">
        <v>530</v>
      </c>
    </row>
    <row r="76" spans="1:5" ht="102">
      <c r="A76" t="s">
        <v>53</v>
      </c>
      <c r="E76" s="35" t="s">
        <v>581</v>
      </c>
    </row>
    <row r="77" spans="1:16" ht="25.5">
      <c r="A77" s="25" t="s">
        <v>45</v>
      </c>
      <c s="29" t="s">
        <v>165</v>
      </c>
      <c s="29" t="s">
        <v>582</v>
      </c>
      <c s="25" t="s">
        <v>47</v>
      </c>
      <c s="30" t="s">
        <v>583</v>
      </c>
      <c s="31" t="s">
        <v>89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12.75">
      <c r="A79" s="36" t="s">
        <v>52</v>
      </c>
      <c r="E79" s="37" t="s">
        <v>47</v>
      </c>
    </row>
    <row r="80" spans="1:5" ht="76.5">
      <c r="A80" t="s">
        <v>53</v>
      </c>
      <c r="E80" s="35" t="s">
        <v>584</v>
      </c>
    </row>
    <row r="81" spans="1:16" ht="12.75">
      <c r="A81" s="25" t="s">
        <v>45</v>
      </c>
      <c s="29" t="s">
        <v>171</v>
      </c>
      <c s="29" t="s">
        <v>585</v>
      </c>
      <c s="25" t="s">
        <v>47</v>
      </c>
      <c s="30" t="s">
        <v>586</v>
      </c>
      <c s="31" t="s">
        <v>168</v>
      </c>
      <c s="32">
        <v>25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6" t="s">
        <v>52</v>
      </c>
      <c r="E83" s="37" t="s">
        <v>47</v>
      </c>
    </row>
    <row r="84" spans="1:5" ht="76.5">
      <c r="A84" t="s">
        <v>53</v>
      </c>
      <c r="E84" s="35" t="s">
        <v>564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